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1.etapa - rek. učebn..." sheetId="2" r:id="rId2"/>
    <sheet name="02 - zdravotně technické ..." sheetId="3" r:id="rId3"/>
    <sheet name="03 - slaboproud - přenos" sheetId="4" r:id="rId4"/>
    <sheet name="04 - silnoproud - přenos" sheetId="5" r:id="rId5"/>
    <sheet name="05 - vzduchotechnika - př..." sheetId="6" r:id="rId6"/>
    <sheet name="06 - rozvod plynu - přenos" sheetId="7" r:id="rId7"/>
    <sheet name="07 - Laboratoř a učebna -..." sheetId="8" r:id="rId8"/>
    <sheet name="08 - VRN" sheetId="9" r:id="rId9"/>
    <sheet name="Pokyny pro vyplnění" sheetId="10" r:id="rId10"/>
  </sheets>
  <definedNames>
    <definedName name="_xlnm.Print_Area" localSheetId="0">'Rekapitulace stavby'!$D$4:$AO$33,'Rekapitulace stavby'!$C$39:$AQ$60</definedName>
    <definedName name="_xlnm.Print_Titles" localSheetId="0">'Rekapitulace stavby'!$49:$49</definedName>
    <definedName name="_xlnm._FilterDatabase" localSheetId="1" hidden="1">'01 - 1.etapa - rek. učebn...'!$C$100:$K$545</definedName>
    <definedName name="_xlnm.Print_Area" localSheetId="1">'01 - 1.etapa - rek. učebn...'!$C$4:$J$36,'01 - 1.etapa - rek. učebn...'!$C$42:$J$82,'01 - 1.etapa - rek. učebn...'!$C$88:$K$545</definedName>
    <definedName name="_xlnm.Print_Titles" localSheetId="1">'01 - 1.etapa - rek. učebn...'!$100:$100</definedName>
    <definedName name="_xlnm._FilterDatabase" localSheetId="2" hidden="1">'02 - zdravotně technické ...'!$C$92:$K$268</definedName>
    <definedName name="_xlnm.Print_Area" localSheetId="2">'02 - zdravotně technické ...'!$C$4:$J$36,'02 - zdravotně technické ...'!$C$42:$J$74,'02 - zdravotně technické ...'!$C$80:$K$268</definedName>
    <definedName name="_xlnm.Print_Titles" localSheetId="2">'02 - zdravotně technické ...'!$92:$92</definedName>
    <definedName name="_xlnm._FilterDatabase" localSheetId="3" hidden="1">'03 - slaboproud - přenos'!$C$76:$K$79</definedName>
    <definedName name="_xlnm.Print_Area" localSheetId="3">'03 - slaboproud - přenos'!$C$4:$J$36,'03 - slaboproud - přenos'!$C$42:$J$58,'03 - slaboproud - přenos'!$C$64:$K$79</definedName>
    <definedName name="_xlnm.Print_Titles" localSheetId="3">'03 - slaboproud - přenos'!$76:$76</definedName>
    <definedName name="_xlnm._FilterDatabase" localSheetId="4" hidden="1">'04 - silnoproud - přenos'!$C$76:$K$79</definedName>
    <definedName name="_xlnm.Print_Area" localSheetId="4">'04 - silnoproud - přenos'!$C$4:$J$36,'04 - silnoproud - přenos'!$C$42:$J$58,'04 - silnoproud - přenos'!$C$64:$K$79</definedName>
    <definedName name="_xlnm.Print_Titles" localSheetId="4">'04 - silnoproud - přenos'!$76:$76</definedName>
    <definedName name="_xlnm._FilterDatabase" localSheetId="5" hidden="1">'05 - vzduchotechnika - př...'!$C$76:$K$79</definedName>
    <definedName name="_xlnm.Print_Area" localSheetId="5">'05 - vzduchotechnika - př...'!$C$4:$J$36,'05 - vzduchotechnika - př...'!$C$42:$J$58,'05 - vzduchotechnika - př...'!$C$64:$K$79</definedName>
    <definedName name="_xlnm.Print_Titles" localSheetId="5">'05 - vzduchotechnika - př...'!$76:$76</definedName>
    <definedName name="_xlnm._FilterDatabase" localSheetId="6" hidden="1">'06 - rozvod plynu - přenos'!$C$76:$K$79</definedName>
    <definedName name="_xlnm.Print_Area" localSheetId="6">'06 - rozvod plynu - přenos'!$C$4:$J$36,'06 - rozvod plynu - přenos'!$C$42:$J$58,'06 - rozvod plynu - přenos'!$C$64:$K$79</definedName>
    <definedName name="_xlnm.Print_Titles" localSheetId="6">'06 - rozvod plynu - přenos'!$76:$76</definedName>
    <definedName name="_xlnm._FilterDatabase" localSheetId="7" hidden="1">'07 - Laboratoř a učebna -...'!$C$76:$K$79</definedName>
    <definedName name="_xlnm.Print_Area" localSheetId="7">'07 - Laboratoř a učebna -...'!$C$4:$J$36,'07 - Laboratoř a učebna -...'!$C$42:$J$58,'07 - Laboratoř a učebna -...'!$C$64:$K$79</definedName>
    <definedName name="_xlnm.Print_Titles" localSheetId="7">'07 - Laboratoř a učebna -...'!$76:$76</definedName>
    <definedName name="_xlnm._FilterDatabase" localSheetId="8" hidden="1">'08 - VRN'!$C$77:$K$98</definedName>
    <definedName name="_xlnm.Print_Area" localSheetId="8">'08 - VRN'!$C$4:$J$36,'08 - VRN'!$C$42:$J$59,'08 - VRN'!$C$65:$K$98</definedName>
    <definedName name="_xlnm.Print_Titles" localSheetId="8">'08 - VRN'!$77:$77</definedName>
    <definedName name="_xlnm.Print_Area" localSheetId="9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9"/>
  <c r="AX59"/>
  <c i="9" r="BI98"/>
  <c r="BH98"/>
  <c r="BG98"/>
  <c r="BF98"/>
  <c r="T98"/>
  <c r="R98"/>
  <c r="P98"/>
  <c r="BK98"/>
  <c r="J98"/>
  <c r="BE98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T82"/>
  <c r="R83"/>
  <c r="R82"/>
  <c r="P83"/>
  <c r="P82"/>
  <c r="BK83"/>
  <c r="BK82"/>
  <c r="J82"/>
  <c r="J83"/>
  <c r="BE83"/>
  <c r="J58"/>
  <c r="BI81"/>
  <c r="BH81"/>
  <c r="BG81"/>
  <c r="BF81"/>
  <c r="T81"/>
  <c r="R81"/>
  <c r="P81"/>
  <c r="BK81"/>
  <c r="J81"/>
  <c r="BE81"/>
  <c r="BI80"/>
  <c r="F34"/>
  <c i="1" r="BD59"/>
  <c i="9" r="BH80"/>
  <c r="F33"/>
  <c i="1" r="BC59"/>
  <c i="9" r="BG80"/>
  <c r="F32"/>
  <c i="1" r="BB59"/>
  <c i="9" r="BF80"/>
  <c r="J31"/>
  <c i="1" r="AW59"/>
  <c i="9" r="F31"/>
  <c i="1" r="BA59"/>
  <c i="9" r="T80"/>
  <c r="T79"/>
  <c r="T78"/>
  <c r="R80"/>
  <c r="R79"/>
  <c r="R78"/>
  <c r="P80"/>
  <c r="P79"/>
  <c r="P78"/>
  <c i="1" r="AU59"/>
  <c i="9" r="BK80"/>
  <c r="BK79"/>
  <c r="J79"/>
  <c r="BK78"/>
  <c r="J78"/>
  <c r="J56"/>
  <c r="J27"/>
  <c i="1" r="AG59"/>
  <c i="9" r="J80"/>
  <c r="BE80"/>
  <c r="J30"/>
  <c i="1" r="AV59"/>
  <c i="9" r="F30"/>
  <c i="1" r="AZ59"/>
  <c i="9"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58"/>
  <c r="AX58"/>
  <c i="8" r="BI79"/>
  <c r="F34"/>
  <c i="1" r="BD58"/>
  <c i="8" r="BH79"/>
  <c r="F33"/>
  <c i="1" r="BC58"/>
  <c i="8" r="BG79"/>
  <c r="F32"/>
  <c i="1" r="BB58"/>
  <c i="8" r="BF79"/>
  <c r="J31"/>
  <c i="1" r="AW58"/>
  <c i="8" r="F31"/>
  <c i="1" r="BA58"/>
  <c i="8" r="T79"/>
  <c r="T78"/>
  <c r="T77"/>
  <c r="R79"/>
  <c r="R78"/>
  <c r="R77"/>
  <c r="P79"/>
  <c r="P78"/>
  <c r="P77"/>
  <c i="1" r="AU58"/>
  <c i="8" r="BK79"/>
  <c r="BK78"/>
  <c r="J78"/>
  <c r="BK77"/>
  <c r="J77"/>
  <c r="J56"/>
  <c r="J27"/>
  <c i="1" r="AG58"/>
  <c i="8" r="J79"/>
  <c r="BE79"/>
  <c r="J30"/>
  <c i="1" r="AV58"/>
  <c i="8" r="F30"/>
  <c i="1" r="AZ58"/>
  <c i="8" r="J57"/>
  <c r="J73"/>
  <c r="F73"/>
  <c r="F71"/>
  <c r="E69"/>
  <c r="J51"/>
  <c r="F51"/>
  <c r="F49"/>
  <c r="E47"/>
  <c r="J36"/>
  <c r="J18"/>
  <c r="E18"/>
  <c r="F74"/>
  <c r="F52"/>
  <c r="J17"/>
  <c r="J12"/>
  <c r="J71"/>
  <c r="J49"/>
  <c r="E7"/>
  <c r="E67"/>
  <c r="E45"/>
  <c i="1" r="AY57"/>
  <c r="AX57"/>
  <c i="7" r="BI79"/>
  <c r="F34"/>
  <c i="1" r="BD57"/>
  <c i="7" r="BH79"/>
  <c r="F33"/>
  <c i="1" r="BC57"/>
  <c i="7" r="BG79"/>
  <c r="F32"/>
  <c i="1" r="BB57"/>
  <c i="7" r="BF79"/>
  <c r="J31"/>
  <c i="1" r="AW57"/>
  <c i="7" r="F31"/>
  <c i="1" r="BA57"/>
  <c i="7" r="T79"/>
  <c r="T78"/>
  <c r="T77"/>
  <c r="R79"/>
  <c r="R78"/>
  <c r="R77"/>
  <c r="P79"/>
  <c r="P78"/>
  <c r="P77"/>
  <c i="1" r="AU57"/>
  <c i="7" r="BK79"/>
  <c r="BK78"/>
  <c r="J78"/>
  <c r="BK77"/>
  <c r="J77"/>
  <c r="J56"/>
  <c r="J27"/>
  <c i="1" r="AG57"/>
  <c i="7" r="J79"/>
  <c r="BE79"/>
  <c r="J30"/>
  <c i="1" r="AV57"/>
  <c i="7" r="F30"/>
  <c i="1" r="AZ57"/>
  <c i="7" r="J57"/>
  <c r="J73"/>
  <c r="F73"/>
  <c r="F71"/>
  <c r="E69"/>
  <c r="J51"/>
  <c r="F51"/>
  <c r="F49"/>
  <c r="E47"/>
  <c r="J36"/>
  <c r="J18"/>
  <c r="E18"/>
  <c r="F74"/>
  <c r="F52"/>
  <c r="J17"/>
  <c r="J12"/>
  <c r="J71"/>
  <c r="J49"/>
  <c r="E7"/>
  <c r="E67"/>
  <c r="E45"/>
  <c i="1" r="AY56"/>
  <c r="AX56"/>
  <c i="6" r="BI79"/>
  <c r="F34"/>
  <c i="1" r="BD56"/>
  <c i="6" r="BH79"/>
  <c r="F33"/>
  <c i="1" r="BC56"/>
  <c i="6" r="BG79"/>
  <c r="F32"/>
  <c i="1" r="BB56"/>
  <c i="6" r="BF79"/>
  <c r="J31"/>
  <c i="1" r="AW56"/>
  <c i="6" r="F31"/>
  <c i="1" r="BA56"/>
  <c i="6" r="T79"/>
  <c r="T78"/>
  <c r="T77"/>
  <c r="R79"/>
  <c r="R78"/>
  <c r="R77"/>
  <c r="P79"/>
  <c r="P78"/>
  <c r="P77"/>
  <c i="1" r="AU56"/>
  <c i="6" r="BK79"/>
  <c r="BK78"/>
  <c r="J78"/>
  <c r="BK77"/>
  <c r="J77"/>
  <c r="J56"/>
  <c r="J27"/>
  <c i="1" r="AG56"/>
  <c i="6" r="J79"/>
  <c r="BE79"/>
  <c r="J30"/>
  <c i="1" r="AV56"/>
  <c i="6" r="F30"/>
  <c i="1" r="AZ56"/>
  <c i="6" r="J57"/>
  <c r="J73"/>
  <c r="F73"/>
  <c r="F71"/>
  <c r="E69"/>
  <c r="J51"/>
  <c r="F51"/>
  <c r="F49"/>
  <c r="E47"/>
  <c r="J36"/>
  <c r="J18"/>
  <c r="E18"/>
  <c r="F74"/>
  <c r="F52"/>
  <c r="J17"/>
  <c r="J12"/>
  <c r="J71"/>
  <c r="J49"/>
  <c r="E7"/>
  <c r="E67"/>
  <c r="E45"/>
  <c i="1" r="AY55"/>
  <c r="AX55"/>
  <c i="5" r="BI79"/>
  <c r="F34"/>
  <c i="1" r="BD55"/>
  <c i="5" r="BH79"/>
  <c r="F33"/>
  <c i="1" r="BC55"/>
  <c i="5" r="BG79"/>
  <c r="F32"/>
  <c i="1" r="BB55"/>
  <c i="5" r="BF79"/>
  <c r="J31"/>
  <c i="1" r="AW55"/>
  <c i="5" r="F31"/>
  <c i="1" r="BA55"/>
  <c i="5" r="T79"/>
  <c r="T78"/>
  <c r="T77"/>
  <c r="R79"/>
  <c r="R78"/>
  <c r="R77"/>
  <c r="P79"/>
  <c r="P78"/>
  <c r="P77"/>
  <c i="1" r="AU55"/>
  <c i="5" r="BK79"/>
  <c r="BK78"/>
  <c r="J78"/>
  <c r="BK77"/>
  <c r="J77"/>
  <c r="J56"/>
  <c r="J27"/>
  <c i="1" r="AG55"/>
  <c i="5" r="J79"/>
  <c r="BE79"/>
  <c r="J30"/>
  <c i="1" r="AV55"/>
  <c i="5" r="F30"/>
  <c i="1" r="AZ55"/>
  <c i="5" r="J57"/>
  <c r="J73"/>
  <c r="F73"/>
  <c r="F71"/>
  <c r="E69"/>
  <c r="J51"/>
  <c r="F51"/>
  <c r="F49"/>
  <c r="E47"/>
  <c r="J36"/>
  <c r="J18"/>
  <c r="E18"/>
  <c r="F74"/>
  <c r="F52"/>
  <c r="J17"/>
  <c r="J12"/>
  <c r="J71"/>
  <c r="J49"/>
  <c r="E7"/>
  <c r="E67"/>
  <c r="E45"/>
  <c i="1" r="AY54"/>
  <c r="AX54"/>
  <c i="4" r="BI79"/>
  <c r="F34"/>
  <c i="1" r="BD54"/>
  <c i="4" r="BH79"/>
  <c r="F33"/>
  <c i="1" r="BC54"/>
  <c i="4" r="BG79"/>
  <c r="F32"/>
  <c i="1" r="BB54"/>
  <c i="4" r="BF79"/>
  <c r="J31"/>
  <c i="1" r="AW54"/>
  <c i="4" r="F31"/>
  <c i="1" r="BA54"/>
  <c i="4" r="T79"/>
  <c r="T78"/>
  <c r="T77"/>
  <c r="R79"/>
  <c r="R78"/>
  <c r="R77"/>
  <c r="P79"/>
  <c r="P78"/>
  <c r="P77"/>
  <c i="1" r="AU54"/>
  <c i="4" r="BK79"/>
  <c r="BK78"/>
  <c r="J78"/>
  <c r="BK77"/>
  <c r="J77"/>
  <c r="J56"/>
  <c r="J27"/>
  <c i="1" r="AG54"/>
  <c i="4" r="J79"/>
  <c r="BE79"/>
  <c r="J30"/>
  <c i="1" r="AV54"/>
  <c i="4" r="F30"/>
  <c i="1" r="AZ54"/>
  <c i="4" r="J57"/>
  <c r="J73"/>
  <c r="F73"/>
  <c r="F71"/>
  <c r="E69"/>
  <c r="J51"/>
  <c r="F51"/>
  <c r="F49"/>
  <c r="E47"/>
  <c r="J36"/>
  <c r="J18"/>
  <c r="E18"/>
  <c r="F74"/>
  <c r="F52"/>
  <c r="J17"/>
  <c r="J12"/>
  <c r="J71"/>
  <c r="J49"/>
  <c r="E7"/>
  <c r="E67"/>
  <c r="E45"/>
  <c i="1" r="AY53"/>
  <c r="AX53"/>
  <c i="3" r="BI268"/>
  <c r="BH268"/>
  <c r="BG268"/>
  <c r="BF268"/>
  <c r="T268"/>
  <c r="T267"/>
  <c r="R268"/>
  <c r="R267"/>
  <c r="P268"/>
  <c r="P267"/>
  <c r="BK268"/>
  <c r="BK267"/>
  <c r="J267"/>
  <c r="J268"/>
  <c r="BE268"/>
  <c r="J73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2"/>
  <c r="BH262"/>
  <c r="BG262"/>
  <c r="BF262"/>
  <c r="T262"/>
  <c r="T261"/>
  <c r="R262"/>
  <c r="R261"/>
  <c r="P262"/>
  <c r="P261"/>
  <c r="BK262"/>
  <c r="BK261"/>
  <c r="J261"/>
  <c r="J262"/>
  <c r="BE262"/>
  <c r="J72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3"/>
  <c r="BH253"/>
  <c r="BG253"/>
  <c r="BF253"/>
  <c r="T253"/>
  <c r="T252"/>
  <c r="R253"/>
  <c r="R252"/>
  <c r="P253"/>
  <c r="P252"/>
  <c r="BK253"/>
  <c r="BK252"/>
  <c r="J252"/>
  <c r="J253"/>
  <c r="BE253"/>
  <c r="J71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T215"/>
  <c r="R216"/>
  <c r="R215"/>
  <c r="P216"/>
  <c r="P215"/>
  <c r="BK216"/>
  <c r="BK215"/>
  <c r="J215"/>
  <c r="J216"/>
  <c r="BE216"/>
  <c r="J70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T200"/>
  <c r="R201"/>
  <c r="R200"/>
  <c r="P201"/>
  <c r="P200"/>
  <c r="BK201"/>
  <c r="BK200"/>
  <c r="J200"/>
  <c r="J201"/>
  <c r="BE201"/>
  <c r="J69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86"/>
  <c r="BH186"/>
  <c r="BG186"/>
  <c r="BF186"/>
  <c r="T186"/>
  <c r="T185"/>
  <c r="T184"/>
  <c r="R186"/>
  <c r="R185"/>
  <c r="R184"/>
  <c r="P186"/>
  <c r="P185"/>
  <c r="P184"/>
  <c r="BK186"/>
  <c r="BK185"/>
  <c r="J185"/>
  <c r="BK184"/>
  <c r="J184"/>
  <c r="J186"/>
  <c r="BE186"/>
  <c r="J68"/>
  <c r="J67"/>
  <c r="BI183"/>
  <c r="BH183"/>
  <c r="BG183"/>
  <c r="BF183"/>
  <c r="T183"/>
  <c r="T182"/>
  <c r="R183"/>
  <c r="R182"/>
  <c r="P183"/>
  <c r="P182"/>
  <c r="BK183"/>
  <c r="BK182"/>
  <c r="J182"/>
  <c r="J183"/>
  <c r="BE183"/>
  <c r="J66"/>
  <c r="BI181"/>
  <c r="BH181"/>
  <c r="BG181"/>
  <c r="BF181"/>
  <c r="T181"/>
  <c r="R181"/>
  <c r="P181"/>
  <c r="BK181"/>
  <c r="J181"/>
  <c r="BE181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T171"/>
  <c r="R172"/>
  <c r="R171"/>
  <c r="P172"/>
  <c r="P171"/>
  <c r="BK172"/>
  <c r="BK171"/>
  <c r="J171"/>
  <c r="J172"/>
  <c r="BE172"/>
  <c r="J65"/>
  <c r="BI168"/>
  <c r="BH168"/>
  <c r="BG168"/>
  <c r="BF168"/>
  <c r="T168"/>
  <c r="R168"/>
  <c r="P168"/>
  <c r="BK168"/>
  <c r="J168"/>
  <c r="BE168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T138"/>
  <c r="R139"/>
  <c r="R138"/>
  <c r="P139"/>
  <c r="P138"/>
  <c r="BK139"/>
  <c r="BK138"/>
  <c r="J138"/>
  <c r="J139"/>
  <c r="BE139"/>
  <c r="J64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4"/>
  <c r="BH134"/>
  <c r="BG134"/>
  <c r="BF134"/>
  <c r="T134"/>
  <c r="T133"/>
  <c r="T132"/>
  <c r="R134"/>
  <c r="R133"/>
  <c r="R132"/>
  <c r="P134"/>
  <c r="P133"/>
  <c r="P132"/>
  <c r="BK134"/>
  <c r="BK133"/>
  <c r="J133"/>
  <c r="BK132"/>
  <c r="J132"/>
  <c r="J134"/>
  <c r="BE134"/>
  <c r="J63"/>
  <c r="J62"/>
  <c r="BI129"/>
  <c r="BH129"/>
  <c r="BG129"/>
  <c r="BF129"/>
  <c r="T129"/>
  <c r="T128"/>
  <c r="R129"/>
  <c r="R128"/>
  <c r="P129"/>
  <c r="P128"/>
  <c r="BK129"/>
  <c r="BK128"/>
  <c r="J128"/>
  <c r="J129"/>
  <c r="BE129"/>
  <c r="J61"/>
  <c r="BI127"/>
  <c r="BH127"/>
  <c r="BG127"/>
  <c r="BF127"/>
  <c r="T127"/>
  <c r="T126"/>
  <c r="R127"/>
  <c r="R126"/>
  <c r="P127"/>
  <c r="P126"/>
  <c r="BK127"/>
  <c r="BK126"/>
  <c r="J126"/>
  <c r="J127"/>
  <c r="BE127"/>
  <c r="J60"/>
  <c r="BI125"/>
  <c r="BH125"/>
  <c r="BG125"/>
  <c r="BF125"/>
  <c r="T125"/>
  <c r="T124"/>
  <c r="R125"/>
  <c r="R124"/>
  <c r="P125"/>
  <c r="P124"/>
  <c r="BK125"/>
  <c r="BK124"/>
  <c r="J124"/>
  <c r="J125"/>
  <c r="BE125"/>
  <c r="J59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6"/>
  <c r="F34"/>
  <c i="1" r="BD53"/>
  <c i="3" r="BH96"/>
  <c r="F33"/>
  <c i="1" r="BC53"/>
  <c i="3" r="BG96"/>
  <c r="F32"/>
  <c i="1" r="BB53"/>
  <c i="3" r="BF96"/>
  <c r="J31"/>
  <c i="1" r="AW53"/>
  <c i="3" r="F31"/>
  <c i="1" r="BA53"/>
  <c i="3" r="T96"/>
  <c r="T95"/>
  <c r="T94"/>
  <c r="T93"/>
  <c r="R96"/>
  <c r="R95"/>
  <c r="R94"/>
  <c r="R93"/>
  <c r="P96"/>
  <c r="P95"/>
  <c r="P94"/>
  <c r="P93"/>
  <c i="1" r="AU53"/>
  <c i="3" r="BK96"/>
  <c r="BK95"/>
  <c r="J95"/>
  <c r="BK94"/>
  <c r="J94"/>
  <c r="BK93"/>
  <c r="J93"/>
  <c r="J56"/>
  <c r="J27"/>
  <c i="1" r="AG53"/>
  <c i="3" r="J96"/>
  <c r="BE96"/>
  <c r="J30"/>
  <c i="1" r="AV53"/>
  <c i="3" r="F30"/>
  <c i="1" r="AZ53"/>
  <c i="3" r="J58"/>
  <c r="J57"/>
  <c r="J89"/>
  <c r="F89"/>
  <c r="F87"/>
  <c r="E85"/>
  <c r="J51"/>
  <c r="F51"/>
  <c r="F49"/>
  <c r="E47"/>
  <c r="J36"/>
  <c r="J18"/>
  <c r="E18"/>
  <c r="F90"/>
  <c r="F52"/>
  <c r="J17"/>
  <c r="J12"/>
  <c r="J87"/>
  <c r="J49"/>
  <c r="E7"/>
  <c r="E83"/>
  <c r="E45"/>
  <c i="1" r="AY52"/>
  <c r="AX52"/>
  <c i="2" r="BI545"/>
  <c r="BH545"/>
  <c r="BG545"/>
  <c r="BF545"/>
  <c r="T545"/>
  <c r="T544"/>
  <c r="R545"/>
  <c r="R544"/>
  <c r="P545"/>
  <c r="P544"/>
  <c r="BK545"/>
  <c r="BK544"/>
  <c r="J544"/>
  <c r="J545"/>
  <c r="BE545"/>
  <c r="J81"/>
  <c r="BI538"/>
  <c r="BH538"/>
  <c r="BG538"/>
  <c r="BF538"/>
  <c r="T538"/>
  <c r="R538"/>
  <c r="P538"/>
  <c r="BK538"/>
  <c r="J538"/>
  <c r="BE538"/>
  <c r="BI535"/>
  <c r="BH535"/>
  <c r="BG535"/>
  <c r="BF535"/>
  <c r="T535"/>
  <c r="R535"/>
  <c r="P535"/>
  <c r="BK535"/>
  <c r="J535"/>
  <c r="BE535"/>
  <c r="BI532"/>
  <c r="BH532"/>
  <c r="BG532"/>
  <c r="BF532"/>
  <c r="T532"/>
  <c r="R532"/>
  <c r="P532"/>
  <c r="BK532"/>
  <c r="J532"/>
  <c r="BE532"/>
  <c r="BI526"/>
  <c r="BH526"/>
  <c r="BG526"/>
  <c r="BF526"/>
  <c r="T526"/>
  <c r="R526"/>
  <c r="P526"/>
  <c r="BK526"/>
  <c r="J526"/>
  <c r="BE526"/>
  <c r="BI519"/>
  <c r="BH519"/>
  <c r="BG519"/>
  <c r="BF519"/>
  <c r="T519"/>
  <c r="R519"/>
  <c r="P519"/>
  <c r="BK519"/>
  <c r="J519"/>
  <c r="BE519"/>
  <c r="BI512"/>
  <c r="BH512"/>
  <c r="BG512"/>
  <c r="BF512"/>
  <c r="T512"/>
  <c r="R512"/>
  <c r="P512"/>
  <c r="BK512"/>
  <c r="J512"/>
  <c r="BE512"/>
  <c r="BI505"/>
  <c r="BH505"/>
  <c r="BG505"/>
  <c r="BF505"/>
  <c r="T505"/>
  <c r="T504"/>
  <c r="R505"/>
  <c r="R504"/>
  <c r="P505"/>
  <c r="P504"/>
  <c r="BK505"/>
  <c r="BK504"/>
  <c r="J504"/>
  <c r="J505"/>
  <c r="BE505"/>
  <c r="J80"/>
  <c r="BI503"/>
  <c r="BH503"/>
  <c r="BG503"/>
  <c r="BF503"/>
  <c r="T503"/>
  <c r="R503"/>
  <c r="P503"/>
  <c r="BK503"/>
  <c r="J503"/>
  <c r="BE503"/>
  <c r="BI502"/>
  <c r="BH502"/>
  <c r="BG502"/>
  <c r="BF502"/>
  <c r="T502"/>
  <c r="R502"/>
  <c r="P502"/>
  <c r="BK502"/>
  <c r="J502"/>
  <c r="BE502"/>
  <c r="BI499"/>
  <c r="BH499"/>
  <c r="BG499"/>
  <c r="BF499"/>
  <c r="T499"/>
  <c r="R499"/>
  <c r="P499"/>
  <c r="BK499"/>
  <c r="J499"/>
  <c r="BE499"/>
  <c r="BI493"/>
  <c r="BH493"/>
  <c r="BG493"/>
  <c r="BF493"/>
  <c r="T493"/>
  <c r="R493"/>
  <c r="P493"/>
  <c r="BK493"/>
  <c r="J493"/>
  <c r="BE493"/>
  <c r="BI491"/>
  <c r="BH491"/>
  <c r="BG491"/>
  <c r="BF491"/>
  <c r="T491"/>
  <c r="R491"/>
  <c r="P491"/>
  <c r="BK491"/>
  <c r="J491"/>
  <c r="BE491"/>
  <c r="BI489"/>
  <c r="BH489"/>
  <c r="BG489"/>
  <c r="BF489"/>
  <c r="T489"/>
  <c r="R489"/>
  <c r="P489"/>
  <c r="BK489"/>
  <c r="J489"/>
  <c r="BE489"/>
  <c r="BI488"/>
  <c r="BH488"/>
  <c r="BG488"/>
  <c r="BF488"/>
  <c r="T488"/>
  <c r="R488"/>
  <c r="P488"/>
  <c r="BK488"/>
  <c r="J488"/>
  <c r="BE488"/>
  <c r="BI487"/>
  <c r="BH487"/>
  <c r="BG487"/>
  <c r="BF487"/>
  <c r="T487"/>
  <c r="R487"/>
  <c r="P487"/>
  <c r="BK487"/>
  <c r="J487"/>
  <c r="BE487"/>
  <c r="BI486"/>
  <c r="BH486"/>
  <c r="BG486"/>
  <c r="BF486"/>
  <c r="T486"/>
  <c r="T485"/>
  <c r="R486"/>
  <c r="R485"/>
  <c r="P486"/>
  <c r="P485"/>
  <c r="BK486"/>
  <c r="BK485"/>
  <c r="J485"/>
  <c r="J486"/>
  <c r="BE486"/>
  <c r="J79"/>
  <c r="BI476"/>
  <c r="BH476"/>
  <c r="BG476"/>
  <c r="BF476"/>
  <c r="T476"/>
  <c r="R476"/>
  <c r="P476"/>
  <c r="BK476"/>
  <c r="J476"/>
  <c r="BE476"/>
  <c r="BI462"/>
  <c r="BH462"/>
  <c r="BG462"/>
  <c r="BF462"/>
  <c r="T462"/>
  <c r="T461"/>
  <c r="R462"/>
  <c r="R461"/>
  <c r="P462"/>
  <c r="P461"/>
  <c r="BK462"/>
  <c r="BK461"/>
  <c r="J461"/>
  <c r="J462"/>
  <c r="BE462"/>
  <c r="J78"/>
  <c r="BI455"/>
  <c r="BH455"/>
  <c r="BG455"/>
  <c r="BF455"/>
  <c r="T455"/>
  <c r="R455"/>
  <c r="P455"/>
  <c r="BK455"/>
  <c r="J455"/>
  <c r="BE455"/>
  <c r="BI448"/>
  <c r="BH448"/>
  <c r="BG448"/>
  <c r="BF448"/>
  <c r="T448"/>
  <c r="R448"/>
  <c r="P448"/>
  <c r="BK448"/>
  <c r="J448"/>
  <c r="BE448"/>
  <c r="BI441"/>
  <c r="BH441"/>
  <c r="BG441"/>
  <c r="BF441"/>
  <c r="T441"/>
  <c r="R441"/>
  <c r="P441"/>
  <c r="BK441"/>
  <c r="J441"/>
  <c r="BE441"/>
  <c r="BI438"/>
  <c r="BH438"/>
  <c r="BG438"/>
  <c r="BF438"/>
  <c r="T438"/>
  <c r="T437"/>
  <c r="R438"/>
  <c r="R437"/>
  <c r="P438"/>
  <c r="P437"/>
  <c r="BK438"/>
  <c r="BK437"/>
  <c r="J437"/>
  <c r="J438"/>
  <c r="BE438"/>
  <c r="J77"/>
  <c r="BI436"/>
  <c r="BH436"/>
  <c r="BG436"/>
  <c r="BF436"/>
  <c r="T436"/>
  <c r="R436"/>
  <c r="P436"/>
  <c r="BK436"/>
  <c r="J436"/>
  <c r="BE436"/>
  <c r="BI433"/>
  <c r="BH433"/>
  <c r="BG433"/>
  <c r="BF433"/>
  <c r="T433"/>
  <c r="R433"/>
  <c r="P433"/>
  <c r="BK433"/>
  <c r="J433"/>
  <c r="BE433"/>
  <c r="BI430"/>
  <c r="BH430"/>
  <c r="BG430"/>
  <c r="BF430"/>
  <c r="T430"/>
  <c r="R430"/>
  <c r="P430"/>
  <c r="BK430"/>
  <c r="J430"/>
  <c r="BE430"/>
  <c r="BI424"/>
  <c r="BH424"/>
  <c r="BG424"/>
  <c r="BF424"/>
  <c r="T424"/>
  <c r="R424"/>
  <c r="P424"/>
  <c r="BK424"/>
  <c r="J424"/>
  <c r="BE424"/>
  <c r="BI423"/>
  <c r="BH423"/>
  <c r="BG423"/>
  <c r="BF423"/>
  <c r="T423"/>
  <c r="R423"/>
  <c r="P423"/>
  <c r="BK423"/>
  <c r="J423"/>
  <c r="BE423"/>
  <c r="BI421"/>
  <c r="BH421"/>
  <c r="BG421"/>
  <c r="BF421"/>
  <c r="T421"/>
  <c r="T420"/>
  <c r="R421"/>
  <c r="R420"/>
  <c r="P421"/>
  <c r="P420"/>
  <c r="BK421"/>
  <c r="BK420"/>
  <c r="J420"/>
  <c r="J421"/>
  <c r="BE421"/>
  <c r="J76"/>
  <c r="BI419"/>
  <c r="BH419"/>
  <c r="BG419"/>
  <c r="BF419"/>
  <c r="T419"/>
  <c r="R419"/>
  <c r="P419"/>
  <c r="BK419"/>
  <c r="J419"/>
  <c r="BE419"/>
  <c r="BI418"/>
  <c r="BH418"/>
  <c r="BG418"/>
  <c r="BF418"/>
  <c r="T418"/>
  <c r="R418"/>
  <c r="P418"/>
  <c r="BK418"/>
  <c r="J418"/>
  <c r="BE418"/>
  <c r="BI415"/>
  <c r="BH415"/>
  <c r="BG415"/>
  <c r="BF415"/>
  <c r="T415"/>
  <c r="R415"/>
  <c r="P415"/>
  <c r="BK415"/>
  <c r="J415"/>
  <c r="BE415"/>
  <c r="BI412"/>
  <c r="BH412"/>
  <c r="BG412"/>
  <c r="BF412"/>
  <c r="T412"/>
  <c r="R412"/>
  <c r="P412"/>
  <c r="BK412"/>
  <c r="J412"/>
  <c r="BE412"/>
  <c r="BI402"/>
  <c r="BH402"/>
  <c r="BG402"/>
  <c r="BF402"/>
  <c r="T402"/>
  <c r="R402"/>
  <c r="P402"/>
  <c r="BK402"/>
  <c r="J402"/>
  <c r="BE402"/>
  <c r="BI399"/>
  <c r="BH399"/>
  <c r="BG399"/>
  <c r="BF399"/>
  <c r="T399"/>
  <c r="R399"/>
  <c r="P399"/>
  <c r="BK399"/>
  <c r="J399"/>
  <c r="BE399"/>
  <c r="BI393"/>
  <c r="BH393"/>
  <c r="BG393"/>
  <c r="BF393"/>
  <c r="T393"/>
  <c r="R393"/>
  <c r="P393"/>
  <c r="BK393"/>
  <c r="J393"/>
  <c r="BE393"/>
  <c r="BI390"/>
  <c r="BH390"/>
  <c r="BG390"/>
  <c r="BF390"/>
  <c r="T390"/>
  <c r="R390"/>
  <c r="P390"/>
  <c r="BK390"/>
  <c r="J390"/>
  <c r="BE390"/>
  <c r="BI384"/>
  <c r="BH384"/>
  <c r="BG384"/>
  <c r="BF384"/>
  <c r="T384"/>
  <c r="R384"/>
  <c r="P384"/>
  <c r="BK384"/>
  <c r="J384"/>
  <c r="BE384"/>
  <c r="BI381"/>
  <c r="BH381"/>
  <c r="BG381"/>
  <c r="BF381"/>
  <c r="T381"/>
  <c r="R381"/>
  <c r="P381"/>
  <c r="BK381"/>
  <c r="J381"/>
  <c r="BE381"/>
  <c r="BI378"/>
  <c r="BH378"/>
  <c r="BG378"/>
  <c r="BF378"/>
  <c r="T378"/>
  <c r="T377"/>
  <c r="R378"/>
  <c r="R377"/>
  <c r="P378"/>
  <c r="P377"/>
  <c r="BK378"/>
  <c r="BK377"/>
  <c r="J377"/>
  <c r="J378"/>
  <c r="BE378"/>
  <c r="J75"/>
  <c r="BI376"/>
  <c r="BH376"/>
  <c r="BG376"/>
  <c r="BF376"/>
  <c r="T376"/>
  <c r="R376"/>
  <c r="P376"/>
  <c r="BK376"/>
  <c r="J376"/>
  <c r="BE376"/>
  <c r="BI375"/>
  <c r="BH375"/>
  <c r="BG375"/>
  <c r="BF375"/>
  <c r="T375"/>
  <c r="R375"/>
  <c r="P375"/>
  <c r="BK375"/>
  <c r="J375"/>
  <c r="BE375"/>
  <c r="BI372"/>
  <c r="BH372"/>
  <c r="BG372"/>
  <c r="BF372"/>
  <c r="T372"/>
  <c r="T371"/>
  <c r="R372"/>
  <c r="R371"/>
  <c r="P372"/>
  <c r="P371"/>
  <c r="BK372"/>
  <c r="BK371"/>
  <c r="J371"/>
  <c r="J372"/>
  <c r="BE372"/>
  <c r="J74"/>
  <c r="BI370"/>
  <c r="BH370"/>
  <c r="BG370"/>
  <c r="BF370"/>
  <c r="T370"/>
  <c r="T369"/>
  <c r="R370"/>
  <c r="R369"/>
  <c r="P370"/>
  <c r="P369"/>
  <c r="BK370"/>
  <c r="BK369"/>
  <c r="J369"/>
  <c r="J370"/>
  <c r="BE370"/>
  <c r="J73"/>
  <c r="BI368"/>
  <c r="BH368"/>
  <c r="BG368"/>
  <c r="BF368"/>
  <c r="T368"/>
  <c r="R368"/>
  <c r="P368"/>
  <c r="BK368"/>
  <c r="J368"/>
  <c r="BE368"/>
  <c r="BI367"/>
  <c r="BH367"/>
  <c r="BG367"/>
  <c r="BF367"/>
  <c r="T367"/>
  <c r="R367"/>
  <c r="P367"/>
  <c r="BK367"/>
  <c r="J367"/>
  <c r="BE367"/>
  <c r="BI366"/>
  <c r="BH366"/>
  <c r="BG366"/>
  <c r="BF366"/>
  <c r="T366"/>
  <c r="R366"/>
  <c r="P366"/>
  <c r="BK366"/>
  <c r="J366"/>
  <c r="BE366"/>
  <c r="BI364"/>
  <c r="BH364"/>
  <c r="BG364"/>
  <c r="BF364"/>
  <c r="T364"/>
  <c r="R364"/>
  <c r="P364"/>
  <c r="BK364"/>
  <c r="J364"/>
  <c r="BE364"/>
  <c r="BI363"/>
  <c r="BH363"/>
  <c r="BG363"/>
  <c r="BF363"/>
  <c r="T363"/>
  <c r="R363"/>
  <c r="P363"/>
  <c r="BK363"/>
  <c r="J363"/>
  <c r="BE363"/>
  <c r="BI360"/>
  <c r="BH360"/>
  <c r="BG360"/>
  <c r="BF360"/>
  <c r="T360"/>
  <c r="R360"/>
  <c r="P360"/>
  <c r="BK360"/>
  <c r="J360"/>
  <c r="BE360"/>
  <c r="BI348"/>
  <c r="BH348"/>
  <c r="BG348"/>
  <c r="BF348"/>
  <c r="T348"/>
  <c r="R348"/>
  <c r="P348"/>
  <c r="BK348"/>
  <c r="J348"/>
  <c r="BE348"/>
  <c r="BI344"/>
  <c r="BH344"/>
  <c r="BG344"/>
  <c r="BF344"/>
  <c r="T344"/>
  <c r="R344"/>
  <c r="P344"/>
  <c r="BK344"/>
  <c r="J344"/>
  <c r="BE344"/>
  <c r="BI340"/>
  <c r="BH340"/>
  <c r="BG340"/>
  <c r="BF340"/>
  <c r="T340"/>
  <c r="T339"/>
  <c r="R340"/>
  <c r="R339"/>
  <c r="P340"/>
  <c r="P339"/>
  <c r="BK340"/>
  <c r="BK339"/>
  <c r="J339"/>
  <c r="J340"/>
  <c r="BE340"/>
  <c r="J72"/>
  <c r="BI338"/>
  <c r="BH338"/>
  <c r="BG338"/>
  <c r="BF338"/>
  <c r="T338"/>
  <c r="R338"/>
  <c r="P338"/>
  <c r="BK338"/>
  <c r="J338"/>
  <c r="BE338"/>
  <c r="BI335"/>
  <c r="BH335"/>
  <c r="BG335"/>
  <c r="BF335"/>
  <c r="T335"/>
  <c r="R335"/>
  <c r="P335"/>
  <c r="BK335"/>
  <c r="J335"/>
  <c r="BE335"/>
  <c r="BI331"/>
  <c r="BH331"/>
  <c r="BG331"/>
  <c r="BF331"/>
  <c r="T331"/>
  <c r="R331"/>
  <c r="P331"/>
  <c r="BK331"/>
  <c r="J331"/>
  <c r="BE331"/>
  <c r="BI328"/>
  <c r="BH328"/>
  <c r="BG328"/>
  <c r="BF328"/>
  <c r="T328"/>
  <c r="R328"/>
  <c r="P328"/>
  <c r="BK328"/>
  <c r="J328"/>
  <c r="BE328"/>
  <c r="BI325"/>
  <c r="BH325"/>
  <c r="BG325"/>
  <c r="BF325"/>
  <c r="T325"/>
  <c r="R325"/>
  <c r="P325"/>
  <c r="BK325"/>
  <c r="J325"/>
  <c r="BE325"/>
  <c r="BI319"/>
  <c r="BH319"/>
  <c r="BG319"/>
  <c r="BF319"/>
  <c r="T319"/>
  <c r="R319"/>
  <c r="P319"/>
  <c r="BK319"/>
  <c r="J319"/>
  <c r="BE319"/>
  <c r="BI310"/>
  <c r="BH310"/>
  <c r="BG310"/>
  <c r="BF310"/>
  <c r="T310"/>
  <c r="R310"/>
  <c r="P310"/>
  <c r="BK310"/>
  <c r="J310"/>
  <c r="BE310"/>
  <c r="BI309"/>
  <c r="BH309"/>
  <c r="BG309"/>
  <c r="BF309"/>
  <c r="T309"/>
  <c r="R309"/>
  <c r="P309"/>
  <c r="BK309"/>
  <c r="J309"/>
  <c r="BE309"/>
  <c r="BI303"/>
  <c r="BH303"/>
  <c r="BG303"/>
  <c r="BF303"/>
  <c r="T303"/>
  <c r="T302"/>
  <c r="R303"/>
  <c r="R302"/>
  <c r="P303"/>
  <c r="P302"/>
  <c r="BK303"/>
  <c r="BK302"/>
  <c r="J302"/>
  <c r="J303"/>
  <c r="BE303"/>
  <c r="J71"/>
  <c r="BI301"/>
  <c r="BH301"/>
  <c r="BG301"/>
  <c r="BF301"/>
  <c r="T301"/>
  <c r="T300"/>
  <c r="R301"/>
  <c r="R300"/>
  <c r="P301"/>
  <c r="P300"/>
  <c r="BK301"/>
  <c r="BK300"/>
  <c r="J300"/>
  <c r="J301"/>
  <c r="BE301"/>
  <c r="J70"/>
  <c r="BI297"/>
  <c r="BH297"/>
  <c r="BG297"/>
  <c r="BF297"/>
  <c r="T297"/>
  <c r="T296"/>
  <c r="R297"/>
  <c r="R296"/>
  <c r="P297"/>
  <c r="P296"/>
  <c r="BK297"/>
  <c r="BK296"/>
  <c r="J296"/>
  <c r="J297"/>
  <c r="BE297"/>
  <c r="J69"/>
  <c r="BI295"/>
  <c r="BH295"/>
  <c r="BG295"/>
  <c r="BF295"/>
  <c r="T295"/>
  <c r="R295"/>
  <c r="P295"/>
  <c r="BK295"/>
  <c r="J295"/>
  <c r="BE295"/>
  <c r="BI292"/>
  <c r="BH292"/>
  <c r="BG292"/>
  <c r="BF292"/>
  <c r="T292"/>
  <c r="R292"/>
  <c r="P292"/>
  <c r="BK292"/>
  <c r="J292"/>
  <c r="BE292"/>
  <c r="BI288"/>
  <c r="BH288"/>
  <c r="BG288"/>
  <c r="BF288"/>
  <c r="T288"/>
  <c r="R288"/>
  <c r="P288"/>
  <c r="BK288"/>
  <c r="J288"/>
  <c r="BE288"/>
  <c r="BI286"/>
  <c r="BH286"/>
  <c r="BG286"/>
  <c r="BF286"/>
  <c r="T286"/>
  <c r="R286"/>
  <c r="P286"/>
  <c r="BK286"/>
  <c r="J286"/>
  <c r="BE286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4"/>
  <c r="BH274"/>
  <c r="BG274"/>
  <c r="BF274"/>
  <c r="T274"/>
  <c r="T273"/>
  <c r="R274"/>
  <c r="R273"/>
  <c r="P274"/>
  <c r="P273"/>
  <c r="BK274"/>
  <c r="BK273"/>
  <c r="J273"/>
  <c r="J274"/>
  <c r="BE274"/>
  <c r="J68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4"/>
  <c r="BH264"/>
  <c r="BG264"/>
  <c r="BF264"/>
  <c r="T264"/>
  <c r="R264"/>
  <c r="P264"/>
  <c r="BK264"/>
  <c r="J264"/>
  <c r="BE264"/>
  <c r="BI261"/>
  <c r="BH261"/>
  <c r="BG261"/>
  <c r="BF261"/>
  <c r="T261"/>
  <c r="R261"/>
  <c r="P261"/>
  <c r="BK261"/>
  <c r="J261"/>
  <c r="BE261"/>
  <c r="BI255"/>
  <c r="BH255"/>
  <c r="BG255"/>
  <c r="BF255"/>
  <c r="T255"/>
  <c r="T254"/>
  <c r="T253"/>
  <c r="R255"/>
  <c r="R254"/>
  <c r="R253"/>
  <c r="P255"/>
  <c r="P254"/>
  <c r="P253"/>
  <c r="BK255"/>
  <c r="BK254"/>
  <c r="J254"/>
  <c r="BK253"/>
  <c r="J253"/>
  <c r="J255"/>
  <c r="BE255"/>
  <c r="J67"/>
  <c r="J66"/>
  <c r="BI252"/>
  <c r="BH252"/>
  <c r="BG252"/>
  <c r="BF252"/>
  <c r="T252"/>
  <c r="T251"/>
  <c r="R252"/>
  <c r="R251"/>
  <c r="P252"/>
  <c r="P251"/>
  <c r="BK252"/>
  <c r="BK251"/>
  <c r="J251"/>
  <c r="J252"/>
  <c r="BE252"/>
  <c r="J65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T245"/>
  <c r="R246"/>
  <c r="R245"/>
  <c r="P246"/>
  <c r="P245"/>
  <c r="BK246"/>
  <c r="BK245"/>
  <c r="J245"/>
  <c r="J246"/>
  <c r="BE246"/>
  <c r="J64"/>
  <c r="BI240"/>
  <c r="BH240"/>
  <c r="BG240"/>
  <c r="BF240"/>
  <c r="T240"/>
  <c r="R240"/>
  <c r="P240"/>
  <c r="BK240"/>
  <c r="J240"/>
  <c r="BE240"/>
  <c r="BI237"/>
  <c r="BH237"/>
  <c r="BG237"/>
  <c r="BF237"/>
  <c r="T237"/>
  <c r="R237"/>
  <c r="P237"/>
  <c r="BK237"/>
  <c r="J237"/>
  <c r="BE237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7"/>
  <c r="BH227"/>
  <c r="BG227"/>
  <c r="BF227"/>
  <c r="T227"/>
  <c r="R227"/>
  <c r="P227"/>
  <c r="BK227"/>
  <c r="J227"/>
  <c r="BE227"/>
  <c r="BI222"/>
  <c r="BH222"/>
  <c r="BG222"/>
  <c r="BF222"/>
  <c r="T222"/>
  <c r="R222"/>
  <c r="P222"/>
  <c r="BK222"/>
  <c r="J222"/>
  <c r="BE222"/>
  <c r="BI216"/>
  <c r="BH216"/>
  <c r="BG216"/>
  <c r="BF216"/>
  <c r="T216"/>
  <c r="R216"/>
  <c r="P216"/>
  <c r="BK216"/>
  <c r="J216"/>
  <c r="BE216"/>
  <c r="BI213"/>
  <c r="BH213"/>
  <c r="BG213"/>
  <c r="BF213"/>
  <c r="T213"/>
  <c r="T212"/>
  <c r="R213"/>
  <c r="R212"/>
  <c r="P213"/>
  <c r="P212"/>
  <c r="BK213"/>
  <c r="BK212"/>
  <c r="J212"/>
  <c r="J213"/>
  <c r="BE213"/>
  <c r="J63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5"/>
  <c r="BH205"/>
  <c r="BG205"/>
  <c r="BF205"/>
  <c r="T205"/>
  <c r="R205"/>
  <c r="P205"/>
  <c r="BK205"/>
  <c r="J205"/>
  <c r="BE205"/>
  <c r="BI201"/>
  <c r="BH201"/>
  <c r="BG201"/>
  <c r="BF201"/>
  <c r="T201"/>
  <c r="R201"/>
  <c r="P201"/>
  <c r="BK201"/>
  <c r="J201"/>
  <c r="BE201"/>
  <c r="BI195"/>
  <c r="BH195"/>
  <c r="BG195"/>
  <c r="BF195"/>
  <c r="T195"/>
  <c r="T194"/>
  <c r="R195"/>
  <c r="R194"/>
  <c r="P195"/>
  <c r="P194"/>
  <c r="BK195"/>
  <c r="BK194"/>
  <c r="J194"/>
  <c r="J195"/>
  <c r="BE195"/>
  <c r="J62"/>
  <c r="BI192"/>
  <c r="BH192"/>
  <c r="BG192"/>
  <c r="BF192"/>
  <c r="T192"/>
  <c r="T191"/>
  <c r="R192"/>
  <c r="R191"/>
  <c r="P192"/>
  <c r="P191"/>
  <c r="BK192"/>
  <c r="BK191"/>
  <c r="J191"/>
  <c r="J192"/>
  <c r="BE192"/>
  <c r="J61"/>
  <c r="BI189"/>
  <c r="BH189"/>
  <c r="BG189"/>
  <c r="BF189"/>
  <c r="T189"/>
  <c r="T188"/>
  <c r="R189"/>
  <c r="R188"/>
  <c r="P189"/>
  <c r="P188"/>
  <c r="BK189"/>
  <c r="BK188"/>
  <c r="J188"/>
  <c r="J189"/>
  <c r="BE189"/>
  <c r="J60"/>
  <c r="BI184"/>
  <c r="BH184"/>
  <c r="BG184"/>
  <c r="BF184"/>
  <c r="T184"/>
  <c r="R184"/>
  <c r="P184"/>
  <c r="BK184"/>
  <c r="J184"/>
  <c r="BE184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69"/>
  <c r="BH169"/>
  <c r="BG169"/>
  <c r="BF169"/>
  <c r="T169"/>
  <c r="R169"/>
  <c r="P169"/>
  <c r="BK169"/>
  <c r="J169"/>
  <c r="BE169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4"/>
  <c r="BH154"/>
  <c r="BG154"/>
  <c r="BF154"/>
  <c r="T154"/>
  <c r="R154"/>
  <c r="P154"/>
  <c r="BK154"/>
  <c r="J154"/>
  <c r="BE154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6"/>
  <c r="BH126"/>
  <c r="BG126"/>
  <c r="BF126"/>
  <c r="T126"/>
  <c r="T125"/>
  <c r="R126"/>
  <c r="R125"/>
  <c r="P126"/>
  <c r="P125"/>
  <c r="BK126"/>
  <c r="BK125"/>
  <c r="J125"/>
  <c r="J126"/>
  <c r="BE126"/>
  <c r="J59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3"/>
  <c r="BH113"/>
  <c r="BG113"/>
  <c r="BF113"/>
  <c r="T113"/>
  <c r="R113"/>
  <c r="P113"/>
  <c r="BK113"/>
  <c r="J113"/>
  <c r="BE113"/>
  <c r="BI107"/>
  <c r="BH107"/>
  <c r="BG107"/>
  <c r="BF107"/>
  <c r="T107"/>
  <c r="R107"/>
  <c r="P107"/>
  <c r="BK107"/>
  <c r="J107"/>
  <c r="BE107"/>
  <c r="BI104"/>
  <c r="F34"/>
  <c i="1" r="BD52"/>
  <c i="2" r="BH104"/>
  <c r="F33"/>
  <c i="1" r="BC52"/>
  <c i="2" r="BG104"/>
  <c r="F32"/>
  <c i="1" r="BB52"/>
  <c i="2" r="BF104"/>
  <c r="J31"/>
  <c i="1" r="AW52"/>
  <c i="2" r="F31"/>
  <c i="1" r="BA52"/>
  <c i="2" r="T104"/>
  <c r="T103"/>
  <c r="T102"/>
  <c r="T101"/>
  <c r="R104"/>
  <c r="R103"/>
  <c r="R102"/>
  <c r="R101"/>
  <c r="P104"/>
  <c r="P103"/>
  <c r="P102"/>
  <c r="P101"/>
  <c i="1" r="AU52"/>
  <c i="2" r="BK104"/>
  <c r="BK103"/>
  <c r="J103"/>
  <c r="BK102"/>
  <c r="J102"/>
  <c r="BK101"/>
  <c r="J101"/>
  <c r="J56"/>
  <c r="J27"/>
  <c i="1" r="AG52"/>
  <c i="2" r="J104"/>
  <c r="BE104"/>
  <c r="J30"/>
  <c i="1" r="AV52"/>
  <c i="2" r="F30"/>
  <c i="1" r="AZ52"/>
  <c i="2" r="J58"/>
  <c r="J57"/>
  <c r="J97"/>
  <c r="F97"/>
  <c r="F95"/>
  <c r="E93"/>
  <c r="J51"/>
  <c r="F51"/>
  <c r="F49"/>
  <c r="E47"/>
  <c r="J36"/>
  <c r="J18"/>
  <c r="E18"/>
  <c r="F98"/>
  <c r="F52"/>
  <c r="J17"/>
  <c r="J12"/>
  <c r="J95"/>
  <c r="J49"/>
  <c r="E7"/>
  <c r="E91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9"/>
  <c r="AN59"/>
  <c r="AT58"/>
  <c r="AN58"/>
  <c r="AT57"/>
  <c r="AN57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<sst xmlns="http://schemas.openxmlformats.org/spreadsheetml/2006/main">
  <si>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</si>
  <si>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</si>
  <si>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</si>
  <si>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</si>
  <si>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</si>
  <si>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</si>
  <si>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</si>
  <si>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{eea537da-bd60-46e0-a763-e26b2192feab}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</si>
  <si>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</si>
  <si>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</si>
  <si>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</si>
  <si>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</si>
  <si>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</si>
  <si>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</si>
  <si>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</si>
  <si>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</si>
  <si>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TV18-056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</si>
  <si>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</si>
  <si>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</si>
  <si>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ZŠ Masarykova, Ostrov - rekonstrukce učebny technických a řemeslných oborů ve vazbě na zajištění bezbariérovosti školy</t>
  </si>
  <si>
    <t>KSO:</t>
  </si>
  <si>
    <t>801 32</t>
  </si>
  <si>
    <t>CC-CZ:</t>
  </si>
  <si>
    <t>9066-25</t>
  </si>
  <si>
    <t>Místo:</t>
  </si>
  <si>
    <t xml:space="preserve"> </t>
  </si>
  <si>
    <t>Datum:</t>
  </si>
  <si>
    <t>13. 12. 2018</t>
  </si>
  <si>
    <t>Zadavatel:</t>
  </si>
  <si>
    <t>IČ:</t>
  </si>
  <si>
    <t/>
  </si>
  <si>
    <t>Město Ostrov</t>
  </si>
  <si>
    <t>DIČ:</t>
  </si>
  <si>
    <t>Uchazeč:</t>
  </si>
  <si>
    <t>Vyplň údaj</t>
  </si>
  <si>
    <t>Projektant:</t>
  </si>
  <si>
    <t>BPO spol. s r.o.,Lidická 1239,36317 OSTROV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</si>
  <si>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</si>
  <si>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</si>
  <si>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</si>
  <si>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</si>
  <si>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</si>
  <si>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</si>
  <si>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</si>
  <si>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</si>
  <si>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</si>
  <si>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</si>
  <si>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</si>
  <si>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</si>
  <si>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</si>
  <si>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</si>
  <si>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</si>
  <si>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</si>
  <si>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</si>
  <si>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</si>
  <si>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</si>
  <si>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</si>
  <si>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</si>
  <si>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</si>
  <si>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</si>
  <si>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</si>
  <si>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</si>
  <si>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</si>
  <si>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</si>
  <si>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</si>
  <si>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</si>
  <si>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</si>
  <si>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</si>
  <si>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</si>
  <si>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</si>
  <si>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</si>
  <si>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</si>
  <si>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</si>
  <si>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</si>
  <si>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</si>
  <si>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</si>
  <si>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</si>
  <si>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</si>
  <si>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</si>
  <si>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</si>
  <si>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1.etapa - rek. učebny tech. a přír. oborů - archtekt.a stavební část</t>
  </si>
  <si>
    <t>STA</t>
  </si>
  <si>
    <t>1</t>
  </si>
  <si>
    <t>{65fc3129-ddc5-4956-a5a7-e2b7527a8afb}</t>
  </si>
  <si>
    <t>2</t>
  </si>
  <si>
    <t>02</t>
  </si>
  <si>
    <t>zdravotně technické insttalace</t>
  </si>
  <si>
    <t>{03048a0a-1bf3-41c0-b062-c4a8d347ff45}</t>
  </si>
  <si>
    <t>03</t>
  </si>
  <si>
    <t>slaboproud - přenos</t>
  </si>
  <si>
    <t>{d09f199b-1b27-4d3e-b71c-71d40a3725b1}</t>
  </si>
  <si>
    <t>04</t>
  </si>
  <si>
    <t>silnoproud - přenos</t>
  </si>
  <si>
    <t>{fd140c75-3210-4142-bcbb-056a75b8b2b3}</t>
  </si>
  <si>
    <t>05</t>
  </si>
  <si>
    <t>vzduchotechnika - přenos</t>
  </si>
  <si>
    <t>{44ed64a8-eecf-4d78-8f20-4b2583b96cf2}</t>
  </si>
  <si>
    <t>06</t>
  </si>
  <si>
    <t>rozvod plynu - přenos</t>
  </si>
  <si>
    <t>{1e37aaa9-ba35-41bf-8274-d21570402ffe}</t>
  </si>
  <si>
    <t>07</t>
  </si>
  <si>
    <t>Laboratoř a učebna - nábytek - přenos</t>
  </si>
  <si>
    <t>{82645a85-e9ad-4346-9f3f-11a2d143f419}</t>
  </si>
  <si>
    <t>08</t>
  </si>
  <si>
    <t>VRN</t>
  </si>
  <si>
    <t>{928f82c7-c4b0-4855-bcc4-d5625a132e94}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</si>
  <si>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</si>
  <si>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</si>
  <si>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</si>
  <si>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</si>
  <si>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</si>
  <si>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</si>
  <si>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</si>
  <si>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01 - 1.etapa - rek. učebny tech. a přír. oborů - archtekt.a stavební část</t>
  </si>
  <si>
    <t>zak.č.9066-25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</si>
  <si>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</si>
  <si>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</si>
  <si>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</si>
  <si>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</si>
  <si>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</si>
  <si>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</si>
  <si>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</si>
  <si>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</si>
  <si>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</si>
  <si>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</si>
  <si>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</si>
  <si>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</si>
  <si>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</si>
  <si>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</si>
  <si>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</si>
  <si>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</si>
  <si>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</si>
  <si>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714 - Akustická a protiotřesová opatření</t>
  </si>
  <si>
    <t xml:space="preserve">    735 - Ústřední vytápění - otopná tělesa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</si>
  <si>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</si>
  <si>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</si>
  <si>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</si>
  <si>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</si>
  <si>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</si>
  <si>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</si>
  <si>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</si>
  <si>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</si>
  <si>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DMT - Demontáže</t>
  </si>
  <si>
    <t xml:space="preserve">    OTV - Výplně otvorů</t>
  </si>
  <si>
    <t xml:space="preserve">    VYB - Vybavení 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</si>
  <si>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</si>
  <si>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</si>
  <si>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</si>
  <si>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</si>
  <si>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</si>
  <si>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</si>
  <si>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</si>
  <si>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</si>
  <si>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</si>
  <si>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</si>
  <si>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</si>
  <si>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</si>
  <si>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</si>
  <si>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</si>
  <si>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</si>
  <si>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</si>
  <si>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</si>
  <si>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</si>
  <si>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</si>
  <si>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</si>
  <si>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317944321</t>
  </si>
  <si>
    <t>Válcované nosníky dodatečně osazované do připravených otvorů bez zazdění hlav do č. 12</t>
  </si>
  <si>
    <t>t</t>
  </si>
  <si>
    <t>CS ÚRS 2018 02</t>
  </si>
  <si>
    <t>4</t>
  </si>
  <si>
    <t>2034679153</t>
  </si>
  <si>
    <t>VV</t>
  </si>
  <si>
    <t>překlady</t>
  </si>
  <si>
    <t>38/1000+36/1000</t>
  </si>
  <si>
    <t>342273111</t>
  </si>
  <si>
    <t>Příčky z bloků z lehkého keramického betonu na maltu, tloušťka zdiva 115 mm</t>
  </si>
  <si>
    <t>m2</t>
  </si>
  <si>
    <t>955497991</t>
  </si>
  <si>
    <t>3,35*(1,42+0,54+0,75*2+1,2+0,90+0,21)</t>
  </si>
  <si>
    <t>-0,9*2,0*2</t>
  </si>
  <si>
    <t>2,25*(1,5+0,9+1,7)</t>
  </si>
  <si>
    <t>-0,8*2,0*2</t>
  </si>
  <si>
    <t>Součet</t>
  </si>
  <si>
    <t>342273112</t>
  </si>
  <si>
    <t>Příčky z bloků z lehkého keramického betonu na maltu, tloušťka zdiva 175 mm</t>
  </si>
  <si>
    <t>1775854010</t>
  </si>
  <si>
    <t>3,35*(7,26+7,10+0,95)</t>
  </si>
  <si>
    <t>-0,80*2,0</t>
  </si>
  <si>
    <t>2,02*0,98+0,33</t>
  </si>
  <si>
    <t>317144113</t>
  </si>
  <si>
    <t>Překlady z lehkého betonu nízké výška 115 mm, šířka 115 mm, délka 1240 mm (1000 mm)</t>
  </si>
  <si>
    <t>kus</t>
  </si>
  <si>
    <t>-1728644283</t>
  </si>
  <si>
    <t>5</t>
  </si>
  <si>
    <t>317144123</t>
  </si>
  <si>
    <t>Překlady z lehkého betonu nízké výška 115 mm, šířka 175 mm, délka 1240 mm (1000 mm)</t>
  </si>
  <si>
    <t>-1383323930</t>
  </si>
  <si>
    <t>6</t>
  </si>
  <si>
    <t>3100000R1</t>
  </si>
  <si>
    <t>Zazdění otvoru v parapetu po odstranění VZT jednotky</t>
  </si>
  <si>
    <t>-1584242428</t>
  </si>
  <si>
    <t>7</t>
  </si>
  <si>
    <t>317234410</t>
  </si>
  <si>
    <t>Vyzdívka mezi nosníky cihlami pálenými na maltu cementovou</t>
  </si>
  <si>
    <t>m3</t>
  </si>
  <si>
    <t>980052626</t>
  </si>
  <si>
    <t>včetně vyklínování ocel. překladů dodatečně osazených</t>
  </si>
  <si>
    <t>výkres č.04</t>
  </si>
  <si>
    <t>0,05*0,15*4,0*1,1</t>
  </si>
  <si>
    <t>Úpravy povrchů, podlahy a osazování výplní</t>
  </si>
  <si>
    <t>8</t>
  </si>
  <si>
    <t>615142012</t>
  </si>
  <si>
    <t>Potažení vnitřních ploch pletivem v ploše nebo pruzích, na plném podkladu rabicovým provizorním přichycením nosníků</t>
  </si>
  <si>
    <t>-1968970327</t>
  </si>
  <si>
    <t>překlady - dodatečně osazené oc.překlady</t>
  </si>
  <si>
    <t>0,15*3,5</t>
  </si>
  <si>
    <t>0,3*4,0*2+0,07</t>
  </si>
  <si>
    <t>9</t>
  </si>
  <si>
    <t>612335301</t>
  </si>
  <si>
    <t>Cementová omítka ostění nebo nadpraží hladká</t>
  </si>
  <si>
    <t>-512528168</t>
  </si>
  <si>
    <t>dle pol.615142012</t>
  </si>
  <si>
    <t>3,0</t>
  </si>
  <si>
    <t>10</t>
  </si>
  <si>
    <t>612142012</t>
  </si>
  <si>
    <t>Potažení vnitřních ploch pletivem v ploše nebo pruzích, na plném podkladu rabicovým provizorním přichycením stěn</t>
  </si>
  <si>
    <t>15100896</t>
  </si>
  <si>
    <t>1,50*(0,15+0,3*2)</t>
  </si>
  <si>
    <t>1,70*(0,15+0,3*2)</t>
  </si>
  <si>
    <t>11</t>
  </si>
  <si>
    <t>612335302</t>
  </si>
  <si>
    <t>Cementová omítka ostění nebo nadpraží štuková</t>
  </si>
  <si>
    <t>-2010380147</t>
  </si>
  <si>
    <t>12</t>
  </si>
  <si>
    <t>612321141</t>
  </si>
  <si>
    <t>Omítka vápenocementová vnitřních ploch nanášená ručně dvouvrstvá, tloušťky jádrové omítky do 10 mm a tloušťky štuku do 3 mm štuková svislých konstrukcí stěn</t>
  </si>
  <si>
    <t>989989549</t>
  </si>
  <si>
    <t>na nových stěnách</t>
  </si>
  <si>
    <t>a na zazděných otvorech</t>
  </si>
  <si>
    <t>3,25*(7,26*2+7,1*2+0,54*2+0,80+0,95+0,6*4)</t>
  </si>
  <si>
    <t>3,25*(1,50+1,20+0,75+0,90+1,42*2)</t>
  </si>
  <si>
    <t>-(0,80*2,0*4+0,90*2,0*4)</t>
  </si>
  <si>
    <t>2,25*(1,5*2+0,9*2+1,7*2+1,0*2)</t>
  </si>
  <si>
    <t>-0,80*2,0*4+0,34</t>
  </si>
  <si>
    <t>Mezisoučet</t>
  </si>
  <si>
    <t>rezerva na opravy</t>
  </si>
  <si>
    <t>14</t>
  </si>
  <si>
    <t>13</t>
  </si>
  <si>
    <t>612325421</t>
  </si>
  <si>
    <t>Oprava vápenocementové omítky vnitřních ploch štukové dvouvrstvé, tloušťky do 20 mm a tloušťky štuku do 3 mm stěn, v rozsahu opravované plochy do 10%</t>
  </si>
  <si>
    <t>-201089491</t>
  </si>
  <si>
    <t>3,25*(7,26+3,56*2+8,08*2+7,62*2)</t>
  </si>
  <si>
    <t>3,25*(7,26+7,26*2+2,9*2+0,3*6+0,5*5+23,0)+0,85</t>
  </si>
  <si>
    <t>611325421</t>
  </si>
  <si>
    <t>Oprava vápenocementové omítky vnitřních ploch štukové dvouvrstvé, tloušťky do 20 mm a tloušťky štuku do 3 mm stropů, v rozsahu opravované plochy do 10%</t>
  </si>
  <si>
    <t>440525264</t>
  </si>
  <si>
    <t>místnost P1.01, P1.02, P1.04</t>
  </si>
  <si>
    <t>54,0+21,2+25,2+0,6</t>
  </si>
  <si>
    <t>612473186</t>
  </si>
  <si>
    <t>Montáž a dodávka ochranných úhelníků na hrany</t>
  </si>
  <si>
    <t>m</t>
  </si>
  <si>
    <t>1795165667</t>
  </si>
  <si>
    <t>1,5*4</t>
  </si>
  <si>
    <t>16</t>
  </si>
  <si>
    <t>632481213</t>
  </si>
  <si>
    <t>Separační vrstva k oddělení podlahových vrstev z polyetylénové fólie</t>
  </si>
  <si>
    <t>-755624520</t>
  </si>
  <si>
    <t>skladba F5</t>
  </si>
  <si>
    <t>53,36+56,13+25,2+0,31</t>
  </si>
  <si>
    <t>doplnění podlahy na chodbě vč.rezervy</t>
  </si>
  <si>
    <t>5,0</t>
  </si>
  <si>
    <t>17</t>
  </si>
  <si>
    <t>632451234</t>
  </si>
  <si>
    <t>Potěr cementový samonivelační litý tř. C 25, tl. přes 45 do 50 mm</t>
  </si>
  <si>
    <t>-874186014</t>
  </si>
  <si>
    <t>skladba F5 - litý cementový potěr tl. 60 mm</t>
  </si>
  <si>
    <t>135</t>
  </si>
  <si>
    <t>18</t>
  </si>
  <si>
    <t>632451292</t>
  </si>
  <si>
    <t>Potěr cementový samonivelační litý Příplatek k cenám za každých dalších i započatých 5 mm tloušťky přes 50 mm tř. C 25</t>
  </si>
  <si>
    <t>-2092683875</t>
  </si>
  <si>
    <t>k pol.632481213 - celková tl. 60 mm</t>
  </si>
  <si>
    <t>140,0*(60-50)/5</t>
  </si>
  <si>
    <t>19</t>
  </si>
  <si>
    <t>632451232</t>
  </si>
  <si>
    <t>Potěr cementový samonivelační litý tř. C 25, tl. přes 35 do 40 mm</t>
  </si>
  <si>
    <t>1514242211</t>
  </si>
  <si>
    <t xml:space="preserve">skladba F5 </t>
  </si>
  <si>
    <t>20</t>
  </si>
  <si>
    <t>642942111</t>
  </si>
  <si>
    <t>Osazování zárubní nebo rámů kovových dveřních lisovaných nebo z úhelníků bez dveřních křídel na cementovou maltu, plochy otvoru do 2,5 m2</t>
  </si>
  <si>
    <t>1204004029</t>
  </si>
  <si>
    <t xml:space="preserve">v ceně výtahové šachty není </t>
  </si>
  <si>
    <t>započteno zapravení rámů šachetních dveří</t>
  </si>
  <si>
    <t>94</t>
  </si>
  <si>
    <t>Lešení a stavební výtahy</t>
  </si>
  <si>
    <t>949101111</t>
  </si>
  <si>
    <t>Lešení pomocné pracovní pro objekty pozemních staveb pro zatížení do 150 kg/m2, o výšce lešeňové podlahy do 1,9 m</t>
  </si>
  <si>
    <t>1379730107</t>
  </si>
  <si>
    <t>156+1,0*23</t>
  </si>
  <si>
    <t>95</t>
  </si>
  <si>
    <t>Různé dokončovací konstrukce a práce pozemních staveb</t>
  </si>
  <si>
    <t>22</t>
  </si>
  <si>
    <t>952901111</t>
  </si>
  <si>
    <t>Vyčištění budov nebo objektů před předáním do užívání budov bytové nebo občanské výstavby, světlé výšky podlaží do 4 m</t>
  </si>
  <si>
    <t>2092074341</t>
  </si>
  <si>
    <t>23*8</t>
  </si>
  <si>
    <t>96</t>
  </si>
  <si>
    <t>Bourání konstrukcí</t>
  </si>
  <si>
    <t>23</t>
  </si>
  <si>
    <t>962031133</t>
  </si>
  <si>
    <t>Bourání příček z cihel, tvárnic nebo příčkovek z cihel pálených, plných nebo dutých na maltu vápennou nebo vápenocementovou, tl. do 150 mm</t>
  </si>
  <si>
    <t>-145833655</t>
  </si>
  <si>
    <t>3,35*(7,26+6,02+6,70)</t>
  </si>
  <si>
    <t>3,35*(0,95+0,15+0,45+0,15+1,95+0,15+0,45)-0,8*2,0</t>
  </si>
  <si>
    <t>sokly pod dřezy</t>
  </si>
  <si>
    <t>0,75*(0,67*2+0,62*2)*14</t>
  </si>
  <si>
    <t>24</t>
  </si>
  <si>
    <t>962032231</t>
  </si>
  <si>
    <t>Bourání zdiva nadzákladového z cihel nebo tvárnic z cihel pálených nebo vápenopískových, na maltu vápennou nebo vápenocementovou, objemu přes 1 m3</t>
  </si>
  <si>
    <t>71229819</t>
  </si>
  <si>
    <t>3,35*0,42*0,32</t>
  </si>
  <si>
    <t>0,36*1,415*3,35</t>
  </si>
  <si>
    <t>25</t>
  </si>
  <si>
    <t>962081131</t>
  </si>
  <si>
    <t>Bourání zdiva příček nebo vybourání otvorů ze skleněných tvárnic, tl. do 100 mm</t>
  </si>
  <si>
    <t>15068538</t>
  </si>
  <si>
    <t>vybourání kopilitu</t>
  </si>
  <si>
    <t>0,95*2,0</t>
  </si>
  <si>
    <t>26</t>
  </si>
  <si>
    <t>965042241</t>
  </si>
  <si>
    <t>Bourání mazanin betonových nebo z litého asfaltu tl. přes 100 mm, plochy přes 4 m2</t>
  </si>
  <si>
    <t>-2047932871</t>
  </si>
  <si>
    <t>0,15*(135+1,3*6)+0,30*1,3*6+0,45*1,3*6+0,6*1,2*5,65</t>
  </si>
  <si>
    <t>27</t>
  </si>
  <si>
    <t>968072455</t>
  </si>
  <si>
    <t>Vybourání kovových rámů oken s křídly, dveřních zárubní, vrat, stěn, ostění nebo obkladů dveřních zárubní, plochy do 2 m2</t>
  </si>
  <si>
    <t>1829080260</t>
  </si>
  <si>
    <t>0,80*2,0*7</t>
  </si>
  <si>
    <t>97</t>
  </si>
  <si>
    <t>Prorážení otvorů a ostatní bourací práce</t>
  </si>
  <si>
    <t>28</t>
  </si>
  <si>
    <t>971033431</t>
  </si>
  <si>
    <t>Vybourání otvorů ve zdivu základovém nebo nadzákladovém z cihel, tvárnic, příčkovek z cihel pálených na maltu vápennou nebo vápenocementovou plochy do 0,25 m2, tl. do 150 mm</t>
  </si>
  <si>
    <t>-254291052</t>
  </si>
  <si>
    <t>pro VZT</t>
  </si>
  <si>
    <t>29</t>
  </si>
  <si>
    <t>971033631</t>
  </si>
  <si>
    <t>Vybourání otvorů ve zdivu základovém nebo nadzákladovém z cihel, tvárnic, příčkovek z cihel pálených na maltu vápennou nebo vápenocementovou plochy do 4 m2, tl. do 150 mm</t>
  </si>
  <si>
    <t>-2054178594</t>
  </si>
  <si>
    <t>1,42*2,25-0,8*2,0</t>
  </si>
  <si>
    <t>0,9*2,02-0,8*2,0</t>
  </si>
  <si>
    <t>1,68*2,25-0,8*2,0</t>
  </si>
  <si>
    <t>1,0*2,1-0,8*2,0</t>
  </si>
  <si>
    <t>30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</si>
  <si>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</si>
  <si>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</si>
  <si>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1641271050</t>
  </si>
  <si>
    <t>0,15*(0,6*2+0,4*2)*2</t>
  </si>
  <si>
    <t>0,15*(1,5+2,25*2+1,7+2,25*2+3,35*2)</t>
  </si>
  <si>
    <t>0,36*3,35*2</t>
  </si>
  <si>
    <t>31</t>
  </si>
  <si>
    <t>974031664</t>
  </si>
  <si>
    <t>Vysekání rýh ve zdivu cihelném na maltu vápennou nebo vápenocementovou pro vtahování nosníků do zdí, před vybouráním otvoru do hl. 150 mm, při v. nosníku do 150 mm</t>
  </si>
  <si>
    <t>-93730174</t>
  </si>
  <si>
    <t>pro dodatečně osazené ocelové nosníky</t>
  </si>
  <si>
    <t>4,0</t>
  </si>
  <si>
    <t>32</t>
  </si>
  <si>
    <t>973031813</t>
  </si>
  <si>
    <t>Vysekání výklenků nebo kapes ve zdivu z cihel na maltu vápennou nebo vápenocementovou kapes pro zavázání nových příček, tl. do 150 mm</t>
  </si>
  <si>
    <t>355903949</t>
  </si>
  <si>
    <t>3,35*2</t>
  </si>
  <si>
    <t>33</t>
  </si>
  <si>
    <t>973031824</t>
  </si>
  <si>
    <t>Vysekání výklenků nebo kapes ve zdivu z cihel na maltu vápennou nebo vápenocementovou kapes pro zavázání nových zdí, tl. do 300 mm</t>
  </si>
  <si>
    <t>1132507568</t>
  </si>
  <si>
    <t>3,35*5</t>
  </si>
  <si>
    <t>34</t>
  </si>
  <si>
    <t>974042557</t>
  </si>
  <si>
    <t>Vysekání rýh v betonové nebo jiné monolitické dlažbě s betonovým podkladem do hl. 100 mm a šířky do 300 mm</t>
  </si>
  <si>
    <t>900056507</t>
  </si>
  <si>
    <t>pro rozvod plynu</t>
  </si>
  <si>
    <t>35</t>
  </si>
  <si>
    <t>977151128</t>
  </si>
  <si>
    <t>Jádrové vrty diamantovými korunkami do stavebních materiálů (železobetonu, betonu, cihel, obkladů, dlažeb, kamene) průměru přes 250 do 300 mm</t>
  </si>
  <si>
    <t>1438358323</t>
  </si>
  <si>
    <t>pro VZT potrubí</t>
  </si>
  <si>
    <t>0,15*3</t>
  </si>
  <si>
    <t>36</t>
  </si>
  <si>
    <t>978059541</t>
  </si>
  <si>
    <t>Odsekání obkladů stěn včetně otlučení podkladní omítky až na zdivo z obkládaček vnitřních, z jakýchkoliv materiálů, plochy přes 1 m2</t>
  </si>
  <si>
    <t>-1847763030</t>
  </si>
  <si>
    <t>1,50*(1,2+1,0+0,6+0,6)</t>
  </si>
  <si>
    <t>0,2*1,2*14</t>
  </si>
  <si>
    <t>997</t>
  </si>
  <si>
    <t>Přesun sutě</t>
  </si>
  <si>
    <t>37</t>
  </si>
  <si>
    <t>997013113</t>
  </si>
  <si>
    <t>Vnitrostaveništní doprava suti a vybouraných hmot vodorovně do 50 m svisle s použitím mechanizace pro budovy a haly výšky přes 9 do 12 m</t>
  </si>
  <si>
    <t>613505066</t>
  </si>
  <si>
    <t>38</t>
  </si>
  <si>
    <t>997013501</t>
  </si>
  <si>
    <t>Odvoz suti a vybouraných hmot na skládku nebo meziskládku se složením, na vzdálenost do 1 km</t>
  </si>
  <si>
    <t>1064285839</t>
  </si>
  <si>
    <t>39</t>
  </si>
  <si>
    <t>997013509</t>
  </si>
  <si>
    <t>Odvoz suti a vybouraných hmot na skládku nebo meziskládku se složením, na vzdálenost Příplatek k ceně za každý další i započatý 1 km přes 1 km</t>
  </si>
  <si>
    <t>-1027385294</t>
  </si>
  <si>
    <t>108,389*29</t>
  </si>
  <si>
    <t>40</t>
  </si>
  <si>
    <t>997013831</t>
  </si>
  <si>
    <t>Poplatek za uložení stavebního odpadu na skládce (skládkovné) směsného stavebního a demoličního zatříděného do Katalogu odpadů pod kódem 170 904</t>
  </si>
  <si>
    <t>-1628407583</t>
  </si>
  <si>
    <t>998</t>
  </si>
  <si>
    <t>Přesun hmot</t>
  </si>
  <si>
    <t>41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</si>
  <si>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</si>
  <si>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</si>
  <si>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1594173392</t>
  </si>
  <si>
    <t>PSV</t>
  </si>
  <si>
    <t>Práce a dodávky PSV</t>
  </si>
  <si>
    <t>711</t>
  </si>
  <si>
    <t>Izolace proti vodě, vlhkosti a plynům</t>
  </si>
  <si>
    <t>42</t>
  </si>
  <si>
    <t>711111001</t>
  </si>
  <si>
    <t>Provedení izolace proti zemní vlhkosti natěradly a tmely za studena na ploše vodorovné V nátěrem penetračním</t>
  </si>
  <si>
    <t>-144559825</t>
  </si>
  <si>
    <t>skladba F5 - 50% plochy</t>
  </si>
  <si>
    <t>135*0,50</t>
  </si>
  <si>
    <t>43</t>
  </si>
  <si>
    <t>M</t>
  </si>
  <si>
    <t>111631500</t>
  </si>
  <si>
    <t>lak asfaltový penetrační</t>
  </si>
  <si>
    <t>1136657831</t>
  </si>
  <si>
    <t>dodávka, dopra ak pol.711111001</t>
  </si>
  <si>
    <t>72,5*0,0003</t>
  </si>
  <si>
    <t>44</t>
  </si>
  <si>
    <t>711141559</t>
  </si>
  <si>
    <t>Provedení izolace proti zemní vlhkosti pásy přitavením NAIP na ploše vodorovné V</t>
  </si>
  <si>
    <t>1249719540</t>
  </si>
  <si>
    <t>doplnění podlahy na chodbě vč.vč.rezervy</t>
  </si>
  <si>
    <t>45</t>
  </si>
  <si>
    <t>628522640</t>
  </si>
  <si>
    <t>pásy s modifikovaným asfaltem vložka skelná tkanina minerální posyp</t>
  </si>
  <si>
    <t>-665738721</t>
  </si>
  <si>
    <t>72,50*1,15+0,625</t>
  </si>
  <si>
    <t>46</t>
  </si>
  <si>
    <t>998711102</t>
  </si>
  <si>
    <t>Přesun hmot pro izolace proti vodě, vlhkosti a plynům stanovený z hmotnosti přesunovaného materiálu vodorovná dopravní vzdálenost do 50 m v objektech výšky přes 6 do 12 m</t>
  </si>
  <si>
    <t>-999363391</t>
  </si>
  <si>
    <t>713</t>
  </si>
  <si>
    <t>Izolace tepelné</t>
  </si>
  <si>
    <t>47</t>
  </si>
  <si>
    <t>713121111</t>
  </si>
  <si>
    <t>Montáž tepelné izolace podlah rohožemi, pásy, deskami, dílci, bloky (izolační materiál ve specifikaci) kladenými volně jednovrstvá</t>
  </si>
  <si>
    <t>1281755305</t>
  </si>
  <si>
    <t>48</t>
  </si>
  <si>
    <t>283766330</t>
  </si>
  <si>
    <t>deska polystyrénová pro snížení kročejového hluku (max. zatížení 3,5 kN/m2) 1000x500x30-3mm</t>
  </si>
  <si>
    <t>CS ÚRS 2016 02</t>
  </si>
  <si>
    <t>-707122450</t>
  </si>
  <si>
    <t>140*1,02+0,2</t>
  </si>
  <si>
    <t>49</t>
  </si>
  <si>
    <t>713121211</t>
  </si>
  <si>
    <t>Montáž tepelné izolace podlah okrajovými pásky kladenými volně</t>
  </si>
  <si>
    <t>-2036368677</t>
  </si>
  <si>
    <t>3,56*2+8,08*2+7,62*2+2,90*2</t>
  </si>
  <si>
    <t>7,26*2*4+0,6*6+0,4*6</t>
  </si>
  <si>
    <t>50</t>
  </si>
  <si>
    <t>283550100</t>
  </si>
  <si>
    <t>páska dilatační z pěnového PE s fólií 8x80mm</t>
  </si>
  <si>
    <t>372105022</t>
  </si>
  <si>
    <t>108,4*1,05+0,18</t>
  </si>
  <si>
    <t>51</t>
  </si>
  <si>
    <t>713131145</t>
  </si>
  <si>
    <t>Montáž tepelné izolace stěn rohožemi, pásy, deskami, dílci, bloky (izolační materiál ve specifikaci) lepením bodově</t>
  </si>
  <si>
    <t>-1261280065</t>
  </si>
  <si>
    <t>místnost č. P.03 zvýšené dřevěné podlahy od stěn</t>
  </si>
  <si>
    <t>výkres č.02</t>
  </si>
  <si>
    <t>0,3*6,3+0,11</t>
  </si>
  <si>
    <t>52</t>
  </si>
  <si>
    <t>6314815R</t>
  </si>
  <si>
    <t>deska tepelně izolační minerální pro kročejovou izolaci tl 20mm</t>
  </si>
  <si>
    <t>-710240015</t>
  </si>
  <si>
    <t>dodávka, doprava k pol.713131145</t>
  </si>
  <si>
    <t>2,0*1,02+0,06</t>
  </si>
  <si>
    <t>53</t>
  </si>
  <si>
    <t>998713102</t>
  </si>
  <si>
    <t>Přesun hmot pro izolace tepelné stanovený z hmotnosti přesunovaného materiálu vodorovná dopravní vzdálenost do 50 m v objektech výšky přes 6 m do 12 m</t>
  </si>
  <si>
    <t>-54041036</t>
  </si>
  <si>
    <t>714</t>
  </si>
  <si>
    <t>Akustická a protiotřesová opatření</t>
  </si>
  <si>
    <t>54</t>
  </si>
  <si>
    <t>7140000R1</t>
  </si>
  <si>
    <t>Akustický stěnový panel - montáž a dodávka vč.dopravy</t>
  </si>
  <si>
    <t>2025888648</t>
  </si>
  <si>
    <t>m.č.1.03</t>
  </si>
  <si>
    <t>2,40*4,80</t>
  </si>
  <si>
    <t>735</t>
  </si>
  <si>
    <t>Ústřední vytápění - otopná tělesa</t>
  </si>
  <si>
    <t>55</t>
  </si>
  <si>
    <t>7350000R1</t>
  </si>
  <si>
    <t>Zpětné osazení radiátorů vč.potřebných úprav</t>
  </si>
  <si>
    <t>kpl</t>
  </si>
  <si>
    <t>-369300717</t>
  </si>
  <si>
    <t>762</t>
  </si>
  <si>
    <t>Konstrukce tesařské</t>
  </si>
  <si>
    <t>56</t>
  </si>
  <si>
    <t>76251110R</t>
  </si>
  <si>
    <t>Podlahové konstrukce podkladové z cementotřískových desek jednovrstvých šroubovaných na pero a drážku nebroušených, tloušťky desky 30 mm</t>
  </si>
  <si>
    <t>-383562417</t>
  </si>
  <si>
    <t>montáž. dodávka, doprava</t>
  </si>
  <si>
    <t>místnost P1.03 - výkres 02</t>
  </si>
  <si>
    <t>(1,5+1,4+0,125+0,12)*6,3+0,19</t>
  </si>
  <si>
    <t>Poznámka :</t>
  </si>
  <si>
    <t>Pokládat dle technologických podkladů výrobce.</t>
  </si>
  <si>
    <t>57</t>
  </si>
  <si>
    <t>762595001</t>
  </si>
  <si>
    <t>Spojovací prostředky podlah a podkladových konstrukcí hřebíky, vruty</t>
  </si>
  <si>
    <t>1209278358</t>
  </si>
  <si>
    <t>58</t>
  </si>
  <si>
    <t>762512261</t>
  </si>
  <si>
    <t>Podlahové konstrukce podkladové montáž roštu podkladového</t>
  </si>
  <si>
    <t>1613792577</t>
  </si>
  <si>
    <t>podkladový rošt zvýšené podlahy z hranolů - výkres č.02</t>
  </si>
  <si>
    <t>hranol 60/100 dl.1,35m - 11 ks</t>
  </si>
  <si>
    <t>1,35*11</t>
  </si>
  <si>
    <t>hranol 60/125 dl.1,45m - 11 ks</t>
  </si>
  <si>
    <t>1,45*11</t>
  </si>
  <si>
    <t>hranol 60/125 dl.20,0m</t>
  </si>
  <si>
    <t>20,0</t>
  </si>
  <si>
    <t>59</t>
  </si>
  <si>
    <t>60512126R</t>
  </si>
  <si>
    <t xml:space="preserve">hranol stavební řezivo jehličnaté průřezu do 120cm2 dl 6-8m  min. C16</t>
  </si>
  <si>
    <t>100503141</t>
  </si>
  <si>
    <t>dodávka, doprava k pol.762512261 - dle výkresu č.02</t>
  </si>
  <si>
    <t>0,4</t>
  </si>
  <si>
    <t>prořez, ztratné 10%</t>
  </si>
  <si>
    <t>0,4*0,1</t>
  </si>
  <si>
    <t>60</t>
  </si>
  <si>
    <t>762085103</t>
  </si>
  <si>
    <t>Práce společné pro tesařské konstrukce montáž ocelových spojovacích prostředků (materiál ve specifikaci) kotevních želez příložek, patek, táhel</t>
  </si>
  <si>
    <t>-1574536120</t>
  </si>
  <si>
    <t>kotevní patky pro hranoly roštu, předpoklad</t>
  </si>
  <si>
    <t>80,0</t>
  </si>
  <si>
    <t>61</t>
  </si>
  <si>
    <t>55500010R</t>
  </si>
  <si>
    <t xml:space="preserve">kotevní  kovové prvky pro dřev.rošt (pozink. úhelníky, patky..)</t>
  </si>
  <si>
    <t>-306043798</t>
  </si>
  <si>
    <t>dodávka, doprava k pol.762085103</t>
  </si>
  <si>
    <t>62</t>
  </si>
  <si>
    <t>76208010R</t>
  </si>
  <si>
    <t>Pryžové terasové podložky 100x100x10 mm - montáž, dodávka, doprava</t>
  </si>
  <si>
    <t>1060187221</t>
  </si>
  <si>
    <t xml:space="preserve">podložky budou ve 2 řadách = výsledná tl. 20 mm, položeny budou ve </t>
  </si>
  <si>
    <t>vzdálenostech po 500 mm</t>
  </si>
  <si>
    <t>150,0*1,06+1,0</t>
  </si>
  <si>
    <t>63</t>
  </si>
  <si>
    <t>762083121</t>
  </si>
  <si>
    <t>Práce společné pro tesařské konstrukce impregnace řeziva máčením proti dřevokaznému hmyzu, houbám a plísním, třída ohrožení 1 a 2 (dřevo v interiéru)</t>
  </si>
  <si>
    <t>-2144889852</t>
  </si>
  <si>
    <t>pol.60512126R</t>
  </si>
  <si>
    <t>0,44</t>
  </si>
  <si>
    <t>64</t>
  </si>
  <si>
    <t>998762102</t>
  </si>
  <si>
    <t>Přesun hmot pro konstrukce tesařské stanovený z hmotnosti přesunovaného materiálu vodorovná dopravní vzdálenost do 50 m v objektech výšky přes 6 do 12 m</t>
  </si>
  <si>
    <t>-53360999</t>
  </si>
  <si>
    <t>763</t>
  </si>
  <si>
    <t>Konstrukce suché výstavby</t>
  </si>
  <si>
    <t>65</t>
  </si>
  <si>
    <t>763431001</t>
  </si>
  <si>
    <t>Montáž podhledu minerálního včetně zavěšeného roštu viditelného s panely vyjímatelnými, velikosti panelů do 0,36 m2</t>
  </si>
  <si>
    <t>466022715</t>
  </si>
  <si>
    <t>kompletní montáž včetně všech doplňků</t>
  </si>
  <si>
    <t>místnost P1.03</t>
  </si>
  <si>
    <t>8,08*6,34+0,07</t>
  </si>
  <si>
    <t>66</t>
  </si>
  <si>
    <t>5903600R</t>
  </si>
  <si>
    <t>panel akustický minerální, bílá , 600x600x20mm, viditelný rošt, splňující požadavka pro použití ve školních učebnách (větší odolnost)</t>
  </si>
  <si>
    <t>-2077130437</t>
  </si>
  <si>
    <t>dodávka, doprava k pol.763431001, ztratné 5%</t>
  </si>
  <si>
    <t>51,3*1,05+0,13</t>
  </si>
  <si>
    <t>Kompletní dodávka včetně včech doplňků.</t>
  </si>
  <si>
    <t>67</t>
  </si>
  <si>
    <t>763131411</t>
  </si>
  <si>
    <t>Podhled ze sádrokartonových desek dvouvrstvá zavěšená spodní konstrukce z ocelových profilů CD, UD jednoduše opláštěná deskou standardní A, tl. 12,5 mm, bez TI</t>
  </si>
  <si>
    <t>1036594495</t>
  </si>
  <si>
    <t xml:space="preserve">místnost  P1.03 - truhlík pro VZT potrubí</t>
  </si>
  <si>
    <t>0,6*(1,5+1,7+0,9)+1,1*(1,5+1,7+0,9)+0,03</t>
  </si>
  <si>
    <t>0,6*4,8+0,45*4,8*2</t>
  </si>
  <si>
    <t xml:space="preserve">místnost  P1.01 - truhlík pro VZT potrubí</t>
  </si>
  <si>
    <t>7,62*0,4+7,52*0,45</t>
  </si>
  <si>
    <t>0,6*(1,9+0,8)+0,4*2,6+0,2*0,7</t>
  </si>
  <si>
    <t>0,75*(1,9+0,8+2,6+0,7)</t>
  </si>
  <si>
    <t xml:space="preserve">místnost  P1.02 - truhlík pro VZT potrubí</t>
  </si>
  <si>
    <t>5,8*0,6+5,8*1,2</t>
  </si>
  <si>
    <t>1,63</t>
  </si>
  <si>
    <t>68</t>
  </si>
  <si>
    <t>763131714</t>
  </si>
  <si>
    <t>Podhled ze sádrokartonových desek ostatní práce a konstrukce na podhledech ze sádrokartonových desek základní penetrační nátěr</t>
  </si>
  <si>
    <t>-296319481</t>
  </si>
  <si>
    <t>pol.763131411</t>
  </si>
  <si>
    <t>40,0</t>
  </si>
  <si>
    <t>69</t>
  </si>
  <si>
    <t>763131721</t>
  </si>
  <si>
    <t>Podhled ze sádrokartonových desek ostatní práce a konstrukce na podhledech ze sádrokartonových desek skokové změny výšky podhledu do 0,5 m</t>
  </si>
  <si>
    <t>898621319</t>
  </si>
  <si>
    <t>70</t>
  </si>
  <si>
    <t>763131722</t>
  </si>
  <si>
    <t>Podhled ze sádrokartonových desek ostatní práce a konstrukce na podhledech ze sádrokartonových desek skokové změny výšky podhledu přes 0,5 m</t>
  </si>
  <si>
    <t>314250577</t>
  </si>
  <si>
    <t>5,8+7,62+4,5+6,5+5,0*2+1,58</t>
  </si>
  <si>
    <t>71</t>
  </si>
  <si>
    <t>763172312</t>
  </si>
  <si>
    <t>Instalační technika pro konstrukce ze sádrokartonových desek montáž revizních dvířek velikost 300 x 300 mm</t>
  </si>
  <si>
    <t>350585209</t>
  </si>
  <si>
    <t>72</t>
  </si>
  <si>
    <t>590307110</t>
  </si>
  <si>
    <t>dvířka revizní s automatickým zámkem 300x300mm</t>
  </si>
  <si>
    <t>1012507847</t>
  </si>
  <si>
    <t>73</t>
  </si>
  <si>
    <t>998763101</t>
  </si>
  <si>
    <t>Přesun hmot pro dřevostavby stanovený z hmotnosti přesunovaného materiálu vodorovná dopravní vzdálenost do 50 m v objektech výšky přes 6 do 12 m</t>
  </si>
  <si>
    <t>222896957</t>
  </si>
  <si>
    <t>764</t>
  </si>
  <si>
    <t>Konstrukce klempířské</t>
  </si>
  <si>
    <t>74</t>
  </si>
  <si>
    <t>7640000R1</t>
  </si>
  <si>
    <t>Klempířské lemování vyústění VZT + úprava krytiny</t>
  </si>
  <si>
    <t>-2027088786</t>
  </si>
  <si>
    <t>767</t>
  </si>
  <si>
    <t>Konstrukce zámečnické</t>
  </si>
  <si>
    <t>75</t>
  </si>
  <si>
    <t>767995114</t>
  </si>
  <si>
    <t>Montáž ostatních atypických zámečnických konstrukcí hmotnosti přes 20 do 50 kg</t>
  </si>
  <si>
    <t>kg</t>
  </si>
  <si>
    <t>-1087344131</t>
  </si>
  <si>
    <t>plech pro zakrytí rozvodu plynu v podlaze</t>
  </si>
  <si>
    <t>25,0</t>
  </si>
  <si>
    <t>76</t>
  </si>
  <si>
    <t>553000001</t>
  </si>
  <si>
    <t>Dodávka plechu tl.2mm šíře 300mm pro rozvod plynu v podlaze (cca 25kg)</t>
  </si>
  <si>
    <t>-27413723</t>
  </si>
  <si>
    <t>77</t>
  </si>
  <si>
    <t>998767101</t>
  </si>
  <si>
    <t>Přesun hmot pro zámečnické konstrukce stanovený z hmotnosti přesunovaného materiálu vodorovná dopravní vzdálenost do 50 m v objektech výšky do 6 m</t>
  </si>
  <si>
    <t>-639746143</t>
  </si>
  <si>
    <t>776</t>
  </si>
  <si>
    <t>Podlahy povlakové</t>
  </si>
  <si>
    <t>78</t>
  </si>
  <si>
    <t>776111311</t>
  </si>
  <si>
    <t>Příprava podkladu vysátí podlah</t>
  </si>
  <si>
    <t>-1528915543</t>
  </si>
  <si>
    <t>skladba F6 - oprava stávající podlahy</t>
  </si>
  <si>
    <t>21,2</t>
  </si>
  <si>
    <t>79</t>
  </si>
  <si>
    <t>776141114</t>
  </si>
  <si>
    <t>Příprava podkladu vyrovnání samonivelační stěrkou podlah min.pevnosti 20 MPa, tloušťky přes 8 do 10 mm</t>
  </si>
  <si>
    <t>286214759</t>
  </si>
  <si>
    <t>21,20</t>
  </si>
  <si>
    <t>80</t>
  </si>
  <si>
    <t>776221111</t>
  </si>
  <si>
    <t>Montáž podlahovin z PVC lepením standardním lepidlem z pásů standardních</t>
  </si>
  <si>
    <t>-864720331</t>
  </si>
  <si>
    <t>skladba F5+ F6</t>
  </si>
  <si>
    <t>53,36+21,2+56,13+25,2+0,11</t>
  </si>
  <si>
    <t>81</t>
  </si>
  <si>
    <t>776321211</t>
  </si>
  <si>
    <t>Montáž podlahovin z PVC na schodišťové stupně podstupnic, výšky do 200 mm</t>
  </si>
  <si>
    <t>48552895</t>
  </si>
  <si>
    <t>stupně zvýšené podlahy - místnost P1.03</t>
  </si>
  <si>
    <t>6,3*2</t>
  </si>
  <si>
    <t>82</t>
  </si>
  <si>
    <t>776411112</t>
  </si>
  <si>
    <t>Montáž soklíků lepením obvodových, výšky přes 80 do 100 mm</t>
  </si>
  <si>
    <t>1274708018</t>
  </si>
  <si>
    <t>3,56*2+8,08*2+7,62*2+2,9*2</t>
  </si>
  <si>
    <t>7,26*2*4+0,6*7+0,4*6+0,15*2</t>
  </si>
  <si>
    <t>-0,8*6-0,9*2</t>
  </si>
  <si>
    <t>0,5*2+1,5-0,9+10+0,7</t>
  </si>
  <si>
    <t>83</t>
  </si>
  <si>
    <t>776421212</t>
  </si>
  <si>
    <t>Montáž lišt schodišťových šroubovaných</t>
  </si>
  <si>
    <t>1241296743</t>
  </si>
  <si>
    <t>84</t>
  </si>
  <si>
    <t>28411010R</t>
  </si>
  <si>
    <t>PVC heterogenní zátěžové akustické antibakteriální, R 10, zátěž 34/43, vhodné pro školní učební (větší odolnost)</t>
  </si>
  <si>
    <t>-245105953</t>
  </si>
  <si>
    <t>dodávka, doprava, ztratné 10%</t>
  </si>
  <si>
    <t>pol.776221111</t>
  </si>
  <si>
    <t>161,0*1,1</t>
  </si>
  <si>
    <t>pol.776321211</t>
  </si>
  <si>
    <t>12,6*0,155*1,1</t>
  </si>
  <si>
    <t>pol.776411112</t>
  </si>
  <si>
    <t>115,0*0,1*1,1</t>
  </si>
  <si>
    <t>0,1</t>
  </si>
  <si>
    <t>85</t>
  </si>
  <si>
    <t>28342160</t>
  </si>
  <si>
    <t>hrana schodová s lemovým ukončením z PVC 30/35/3 mm</t>
  </si>
  <si>
    <t>549269384</t>
  </si>
  <si>
    <t>dodávka, doprava k pol.77621212, ztratné 2%</t>
  </si>
  <si>
    <t>12,6*1,02+0,15</t>
  </si>
  <si>
    <t>86</t>
  </si>
  <si>
    <t>776421312</t>
  </si>
  <si>
    <t>Montáž lišt přechodových šroubovaných</t>
  </si>
  <si>
    <t>-509760730</t>
  </si>
  <si>
    <t>mezi novou a původní podlahou</t>
  </si>
  <si>
    <t>0,8+0,9+0,9+0,8</t>
  </si>
  <si>
    <t>87</t>
  </si>
  <si>
    <t>590000001</t>
  </si>
  <si>
    <t>Dodávka přechodové lišty mezi novou a původní podlahou</t>
  </si>
  <si>
    <t>-1335737647</t>
  </si>
  <si>
    <t>88</t>
  </si>
  <si>
    <t>998776102</t>
  </si>
  <si>
    <t>Přesun hmot pro podlahy povlakové stanovený z hmotnosti přesunovaného materiálu vodorovná dopravní vzdálenost do 50 m v objektech výšky přes 6 do 12 m</t>
  </si>
  <si>
    <t>-1871612687</t>
  </si>
  <si>
    <t>781</t>
  </si>
  <si>
    <t>Dokončovací práce - obklady</t>
  </si>
  <si>
    <t>89</t>
  </si>
  <si>
    <t>781474115</t>
  </si>
  <si>
    <t>Montáž obkladů vnitřních stěn z dlaždic keramických lepených flexibilním lepidlem režných nebo glazovaných hladkých přes 22 do 25 ks/m2</t>
  </si>
  <si>
    <t>942921556</t>
  </si>
  <si>
    <t>2,0*(0,6*2+1,0+0,6*2+0,8+1,5)</t>
  </si>
  <si>
    <t>90</t>
  </si>
  <si>
    <t>781479191</t>
  </si>
  <si>
    <t>Montáž obkladů vnitřních stěn z dlaždic keramických Příplatek k cenám za plochu do 10 m2 jednotlivě</t>
  </si>
  <si>
    <t>-1205015607</t>
  </si>
  <si>
    <t>91</t>
  </si>
  <si>
    <t>781494111</t>
  </si>
  <si>
    <t>Ostatní prvky plastové profily ukončovací a dilatační lepené flexibilním lepidlem rohové</t>
  </si>
  <si>
    <t>280444229</t>
  </si>
  <si>
    <t>vnější rohy</t>
  </si>
  <si>
    <t>2,0*4+2,0</t>
  </si>
  <si>
    <t>vnitřní rohy - kouty</t>
  </si>
  <si>
    <t>2,0*4</t>
  </si>
  <si>
    <t>92</t>
  </si>
  <si>
    <t>781494511</t>
  </si>
  <si>
    <t>Ostatní prvky plastové profily ukončovací a dilatační lepené flexibilním lepidlem ukončovací</t>
  </si>
  <si>
    <t>-1258449927</t>
  </si>
  <si>
    <t>přechod obklad x omítky - u umyvadel</t>
  </si>
  <si>
    <t>2,2+2,0+1,5+2,0*2</t>
  </si>
  <si>
    <t>93</t>
  </si>
  <si>
    <t>59700010R</t>
  </si>
  <si>
    <t xml:space="preserve">keramický obklad - rozměry, barva, typ dle investora  (upřesní se při realizaci)</t>
  </si>
  <si>
    <t>900855511</t>
  </si>
  <si>
    <t>dodávka, doprava k pol.781474115, ztratné 5%</t>
  </si>
  <si>
    <t>11,40*1,05+0,03</t>
  </si>
  <si>
    <t>998781102</t>
  </si>
  <si>
    <t>Přesun hmot pro obklady keramické stanovený z hmotnosti přesunovaného materiálu vodorovná dopravní vzdálenost do 50 m v objektech výšky přes 6 do 12 m</t>
  </si>
  <si>
    <t>-1716153983</t>
  </si>
  <si>
    <t>783</t>
  </si>
  <si>
    <t>Dokončovací práce - nátěry</t>
  </si>
  <si>
    <t>783314201</t>
  </si>
  <si>
    <t>Základní antikorozní nátěr zámečnických konstrukcí jednonásobný syntetický standardní</t>
  </si>
  <si>
    <t>399534821</t>
  </si>
  <si>
    <t>nátěr plechu u rozvodu plynu v podlaze</t>
  </si>
  <si>
    <t>783335101</t>
  </si>
  <si>
    <t>Mezinátěr zámečnických konstrukcí jednonásobný epoxidový</t>
  </si>
  <si>
    <t>1453786345</t>
  </si>
  <si>
    <t>nové dveřní zárubně - barva hnědá, odstín dle stávajících</t>
  </si>
  <si>
    <t>dveře D1</t>
  </si>
  <si>
    <t>0,92</t>
  </si>
  <si>
    <t>dveře D2</t>
  </si>
  <si>
    <t>0,98</t>
  </si>
  <si>
    <t>783337101</t>
  </si>
  <si>
    <t>Krycí nátěr (email) zámečnických konstrukcí jednonásobný epoxidový</t>
  </si>
  <si>
    <t>-629337993</t>
  </si>
  <si>
    <t>98</t>
  </si>
  <si>
    <t>7838200R1</t>
  </si>
  <si>
    <t>Omyvatelný nátěr omítky</t>
  </si>
  <si>
    <t>-1147844636</t>
  </si>
  <si>
    <t>2,0*(3,56*2+8,08*2+7,62*2+2,90*2)</t>
  </si>
  <si>
    <t>2,0*(7,26*2*4+0,6*6+0,4*6)</t>
  </si>
  <si>
    <t>2,0*(23,0+0,6*2*2)</t>
  </si>
  <si>
    <t>-2,0*(0,8*2*4+0,9*2*2+5,70)</t>
  </si>
  <si>
    <t>784</t>
  </si>
  <si>
    <t>Dokončovací práce - malby a tapety</t>
  </si>
  <si>
    <t>99</t>
  </si>
  <si>
    <t>784211101</t>
  </si>
  <si>
    <t>Malby z malířských směsí otěruvzdorných za mokra dvojnásobné, bílé za mokra otěruvzdorné výborně v místnostech výšky do 3,80 m</t>
  </si>
  <si>
    <t>-1972373075</t>
  </si>
  <si>
    <t>stropy P1.01, P1.02, P1.04</t>
  </si>
  <si>
    <t>101,0</t>
  </si>
  <si>
    <t>truhlíky z SDK pro VZT pod stropem</t>
  </si>
  <si>
    <t>stěny vč.rezervy</t>
  </si>
  <si>
    <t>(3,10-2,0)*(3,56*2+8,08*2+7,62*2+2,90*2)</t>
  </si>
  <si>
    <t>(3,10-2,0)*(7,26*2*4+0,6*6+0,4*6)</t>
  </si>
  <si>
    <t>(3,10-2,0)*(23,0+0,6*2*2)</t>
  </si>
  <si>
    <t>14,82</t>
  </si>
  <si>
    <t>100</t>
  </si>
  <si>
    <t>784121001</t>
  </si>
  <si>
    <t>Oškrabání malby v místnostech výšky do 3,80 m</t>
  </si>
  <si>
    <t>2126052023</t>
  </si>
  <si>
    <t>stěny - stávající</t>
  </si>
  <si>
    <t>(3,10-2,0)*(3,56+3,0+8,08+6,0+7,26)</t>
  </si>
  <si>
    <t>(3,10-2,0)*(7,26*3+7,62+4,5)</t>
  </si>
  <si>
    <t>chodba</t>
  </si>
  <si>
    <t>15,02</t>
  </si>
  <si>
    <t>DMT</t>
  </si>
  <si>
    <t>Demontáže</t>
  </si>
  <si>
    <t>101</t>
  </si>
  <si>
    <t>900000001</t>
  </si>
  <si>
    <t>Demontáž všech stávajících zařizovacích předmětů a veškerého vnitřního vybavení místností, uzavření přívodů všech médií v místě bourání</t>
  </si>
  <si>
    <t>-2020012475</t>
  </si>
  <si>
    <t>102</t>
  </si>
  <si>
    <t>900000002</t>
  </si>
  <si>
    <t>Kontrola a odpojení všech instalací v místě bourání</t>
  </si>
  <si>
    <t>-452256626</t>
  </si>
  <si>
    <t>103</t>
  </si>
  <si>
    <t>900000003</t>
  </si>
  <si>
    <t>Dočasné odpojení a demontáž radiátorů v místě bourání</t>
  </si>
  <si>
    <t>-648027082</t>
  </si>
  <si>
    <t>104</t>
  </si>
  <si>
    <t>776201812</t>
  </si>
  <si>
    <t>Demontáž povlakových podlahovin lepených ručně s podložkou</t>
  </si>
  <si>
    <t>1317456471</t>
  </si>
  <si>
    <t>15,61+20,33+21,81+76,47+21,2+0,58</t>
  </si>
  <si>
    <t>105</t>
  </si>
  <si>
    <t>713120811</t>
  </si>
  <si>
    <t>Odstranění tepelné izolace běžných stavebních konstrukcí z rohoží, pásů, dílců, desek, bloků podlah volně kladených nebo mezi trámy z vláknitých materiálů, tloušťka izolace do 100 mm</t>
  </si>
  <si>
    <t>-2021344852</t>
  </si>
  <si>
    <t>15,61+20,33+21,81+76,47+0,78</t>
  </si>
  <si>
    <t>106</t>
  </si>
  <si>
    <t>711131811</t>
  </si>
  <si>
    <t>Odstranění izolace proti zemní vlhkosti na ploše vodorovné V</t>
  </si>
  <si>
    <t>586089830</t>
  </si>
  <si>
    <t>lepenka</t>
  </si>
  <si>
    <t>izolace proti vodě</t>
  </si>
  <si>
    <t>135/2</t>
  </si>
  <si>
    <t>107</t>
  </si>
  <si>
    <t>767996701</t>
  </si>
  <si>
    <t>Demontáž ostatních zámečnických konstrukcí o hmotnosti jednotlivých dílů řezáním do 50 kg</t>
  </si>
  <si>
    <t>-2052062030</t>
  </si>
  <si>
    <t>vybourání bezpečnostního zábradlí u podl.stupňů</t>
  </si>
  <si>
    <t>108</t>
  </si>
  <si>
    <t>2400000R1</t>
  </si>
  <si>
    <t>Odstranění 2ks podokenních VZT jednotek včetně VZT odsávacího potrubí v rozsahu profese VZT</t>
  </si>
  <si>
    <t>1035755343</t>
  </si>
  <si>
    <t>109</t>
  </si>
  <si>
    <t>7100000R1</t>
  </si>
  <si>
    <t>Odstranění střešního pláště v nutném rozsahu pro vyvedení odsávacího potrubí vč.obnovení otvoru ve střešní desce v místě původního zrušeného prostupu (předpoklad 0,25m3 betonu)</t>
  </si>
  <si>
    <t>-1999228231</t>
  </si>
  <si>
    <t>OTV</t>
  </si>
  <si>
    <t>Výplně otvorů</t>
  </si>
  <si>
    <t>110</t>
  </si>
  <si>
    <t>714141101</t>
  </si>
  <si>
    <t>Montáž doplňků akustických opatření dveří nebo oken zvukotěsných dveří zvukotěsných se speciální zárubní jednokřídlových, vel. 800 x 1970 a 900 x 1970 mm</t>
  </si>
  <si>
    <t>1003301349</t>
  </si>
  <si>
    <t>montáž zvukotěsných dveří jednokřídlových 800x1970 a 900x1970 mm</t>
  </si>
  <si>
    <t>111</t>
  </si>
  <si>
    <t>61160010R</t>
  </si>
  <si>
    <t xml:space="preserve">D1 - dveře dřevěné vnitřní hladké plné 1křídlové  80x197 cm, lakované  bílé, kování klika-klika, zámek vložkový,  kompletní dveře vč.zárubně Rw min 32 dB</t>
  </si>
  <si>
    <t>-1193083176</t>
  </si>
  <si>
    <t>dodávka, doprava k pol.714141101</t>
  </si>
  <si>
    <t>levé</t>
  </si>
  <si>
    <t>Součástí dodávky vnitřních dveří jsou veškeré pomocné konstrukce</t>
  </si>
  <si>
    <t xml:space="preserve"> a kotvící prvky.</t>
  </si>
  <si>
    <t>112</t>
  </si>
  <si>
    <t>61160020R</t>
  </si>
  <si>
    <t xml:space="preserve">D2 - dveře dřevěné vnitřní hladké plné 1křídlové  90x197 cm, lakované  bílé, kování klika-klika, zámek vložkový,  kompletní dveře vč.zárubně Rw min 32 dB</t>
  </si>
  <si>
    <t>-1887251691</t>
  </si>
  <si>
    <t>pravé</t>
  </si>
  <si>
    <t>113</t>
  </si>
  <si>
    <t>766695213</t>
  </si>
  <si>
    <t>Montáž ostatních truhlářských konstrukcí prahů dveří jednokřídlových, šířky přes 100 mm</t>
  </si>
  <si>
    <t>-24836306</t>
  </si>
  <si>
    <t>pro dveře D1</t>
  </si>
  <si>
    <t>pro dveře D2</t>
  </si>
  <si>
    <t>114</t>
  </si>
  <si>
    <t>61187161</t>
  </si>
  <si>
    <t>práh dveřní dřevěný dubový tl 2cm dl 82cm š 15cm</t>
  </si>
  <si>
    <t>-1839568794</t>
  </si>
  <si>
    <t>dodávka, doprava k pol.766695213 pro dveře D2</t>
  </si>
  <si>
    <t>115</t>
  </si>
  <si>
    <t>61187181</t>
  </si>
  <si>
    <t>práh dveřní dřevěný dubový tl 2cm dl 92cm š 15cm</t>
  </si>
  <si>
    <t>342208973</t>
  </si>
  <si>
    <t>dodávka, doprava k pol.766695213 pro dveře D1</t>
  </si>
  <si>
    <t>116</t>
  </si>
  <si>
    <t>76699900R</t>
  </si>
  <si>
    <t>Ocelová zárubeň pro zvukotěsné dveře vel. 800-900/1970 mm - montáž, dodávka, doprava</t>
  </si>
  <si>
    <t>1563601011</t>
  </si>
  <si>
    <t>pro dveře D1 - vel.800/1970 mm</t>
  </si>
  <si>
    <t>pro dveře D2 - vel.900/1970 mm</t>
  </si>
  <si>
    <t>VYB</t>
  </si>
  <si>
    <t xml:space="preserve">Vybavení </t>
  </si>
  <si>
    <t>117</t>
  </si>
  <si>
    <t>090000004</t>
  </si>
  <si>
    <t>Interaktivní tabule + školní tabule Triptych 2000x4000x1200 na zdvihacím stojanu, kombinované povrchy - popis prstem, křídou, fixem</t>
  </si>
  <si>
    <t>1780988312</t>
  </si>
  <si>
    <t>02 - zdravotně technické insttalace</t>
  </si>
  <si>
    <t xml:space="preserve">    1 - ZEMNI PRACE STAVEBNI</t>
  </si>
  <si>
    <t xml:space="preserve">    3 - SVISLE KONSTRUKCE</t>
  </si>
  <si>
    <t xml:space="preserve">    4 - VODOROVNE KONSTRUKCE</t>
  </si>
  <si>
    <t xml:space="preserve">    6 - UPRAVY POVRCHU</t>
  </si>
  <si>
    <t xml:space="preserve">    9 - DOKONCUJICI KONSTRUKCE</t>
  </si>
  <si>
    <t xml:space="preserve">      95 - Různé dokončovací konstrukce a práce pozemních staveb</t>
  </si>
  <si>
    <t xml:space="preserve">      97 - BOURANI</t>
  </si>
  <si>
    <t xml:space="preserve">    998 - PRESUN HMOT</t>
  </si>
  <si>
    <t xml:space="preserve">    713 - IZOLACE TEPELNE</t>
  </si>
  <si>
    <t xml:space="preserve">    721 - VNITRNI KANALIZACE</t>
  </si>
  <si>
    <t xml:space="preserve">    722 - VNITRNI VODOVOD</t>
  </si>
  <si>
    <t xml:space="preserve">    725 - ZARIZOVACI PREDMETY</t>
  </si>
  <si>
    <t xml:space="preserve">    771 - PODLAHY Z DLAZDIC</t>
  </si>
  <si>
    <t>VRN - DOPOČTY PRIRAZEK</t>
  </si>
  <si>
    <t>ZEMNI PRACE STAVEBNI</t>
  </si>
  <si>
    <t>132201101</t>
  </si>
  <si>
    <t>Hloubení zapažených i nezapažených rýh šířky do 600 mm s urovnáním dna do předepsaného profilu a spádu v hornině tř. 3 do 100 m3</t>
  </si>
  <si>
    <t>-2131900168</t>
  </si>
  <si>
    <t xml:space="preserve">kanalizace                                        </t>
  </si>
  <si>
    <t xml:space="preserve">(0.615*13.72+0.775*2.43+0.775*0.87+0.775*0.4+0.72*0.4+0.65*4.08+0.68*0.4+0.645*0.4+0.52*0.57)*0.4  </t>
  </si>
  <si>
    <t>132201109</t>
  </si>
  <si>
    <t>Hloubení zapažených i nezapažených rýh šířky do 600 mm s urovnáním dna do předepsaného profilu a spádu v hornině tř. 3 Příplatek k cenám za lepivost horniny tř. 3</t>
  </si>
  <si>
    <t>1830592261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</si>
  <si>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</si>
  <si>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</si>
  <si>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-853400314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</si>
  <si>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</si>
  <si>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</si>
  <si>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857792268</t>
  </si>
  <si>
    <t xml:space="preserve">lože                                              </t>
  </si>
  <si>
    <t xml:space="preserve">23.3*0.4*0.1                                      </t>
  </si>
  <si>
    <t xml:space="preserve">obsyp                                             </t>
  </si>
  <si>
    <t xml:space="preserve">23.3*0.4*0.4                                      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</si>
  <si>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</si>
  <si>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</si>
  <si>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-1289638403</t>
  </si>
  <si>
    <t xml:space="preserve">4.66*15                                           </t>
  </si>
  <si>
    <t>171201201</t>
  </si>
  <si>
    <t>Uložení sypaniny na skládky</t>
  </si>
  <si>
    <t>-951814010</t>
  </si>
  <si>
    <t>171201211</t>
  </si>
  <si>
    <t>Poplatek za uložení stavebního odpadu na skládce (skládkovné) zeminy a kameniva zatříděného do Katalogu odpadů pod kódem 170 504</t>
  </si>
  <si>
    <t>-579188184</t>
  </si>
  <si>
    <t xml:space="preserve">4.66*2                                            </t>
  </si>
  <si>
    <t>174101101</t>
  </si>
  <si>
    <t>Zásyp sypaninou z jakékoliv horniny s uložením výkopku ve vrstvách se zhutněním jam, šachet, rýh nebo kolem objektů v těchto vykopávkách</t>
  </si>
  <si>
    <t>1502977756</t>
  </si>
  <si>
    <t xml:space="preserve">6.029-4.66                                        </t>
  </si>
  <si>
    <t>175101101</t>
  </si>
  <si>
    <t>Obsyp potr bez prohoz sypaniny *</t>
  </si>
  <si>
    <t>23586184</t>
  </si>
  <si>
    <t xml:space="preserve">3.728-23.3*3.14*0.06*0.06                         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</si>
  <si>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</si>
  <si>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</si>
  <si>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1565083505</t>
  </si>
  <si>
    <t>58331351</t>
  </si>
  <si>
    <t>kamenivo těžené drobné frakce 0-4</t>
  </si>
  <si>
    <t>1617033741</t>
  </si>
  <si>
    <t xml:space="preserve">3.465*1.1*1.02                                    </t>
  </si>
  <si>
    <t>SVISLE KONSTRUKCE</t>
  </si>
  <si>
    <t>388129720</t>
  </si>
  <si>
    <t>Montáž dílců prefabrikovaných kanálů ze železobetonu pro rozvody se zalitím spár šířky do 30 mm krycích desek, hmotnosti do 1 t</t>
  </si>
  <si>
    <t>-977099835</t>
  </si>
  <si>
    <t>VODOROVNE KONSTRUKCE</t>
  </si>
  <si>
    <t>451573111</t>
  </si>
  <si>
    <t>Lože pod potrubí, stoky a drobné objekty v otevřeném výkopu z písku a štěrkopísku do 63 mm</t>
  </si>
  <si>
    <t>1593590717</t>
  </si>
  <si>
    <t>UPRAVY POVRCHU</t>
  </si>
  <si>
    <t>631312141</t>
  </si>
  <si>
    <t>Doplnění dosavadních mazanin prostým betonem s dodáním hmot, bez potěru, plochy jednotlivě rýh v dosavadních mazaninách</t>
  </si>
  <si>
    <t>1214739990</t>
  </si>
  <si>
    <t xml:space="preserve">(13*0.6+22.9*0.4)*0.15                            </t>
  </si>
  <si>
    <t>DOKONCUJICI KONSTRUKCE</t>
  </si>
  <si>
    <t>953943121</t>
  </si>
  <si>
    <t>Osazování drobných kovových předmětů výrobků ostatních jinde neuvedených do betonu se zajištěním polohy k bednění či k výztuži před zabetonováním hmotnosti do 1 kg/kus</t>
  </si>
  <si>
    <t>210202225</t>
  </si>
  <si>
    <t>55396174R</t>
  </si>
  <si>
    <t>Žlab pozink pro potr.PPR DN 25-2m</t>
  </si>
  <si>
    <t>ks</t>
  </si>
  <si>
    <t>123543174</t>
  </si>
  <si>
    <t>55396175R</t>
  </si>
  <si>
    <t>Žlab pozink pro potr.PPR DN 32-2m</t>
  </si>
  <si>
    <t>719704660</t>
  </si>
  <si>
    <t>BOURANI</t>
  </si>
  <si>
    <t>721110802</t>
  </si>
  <si>
    <t>Demontáž potrubí z kameninových trub normálních nebo kyselinovzdorných do DN 100</t>
  </si>
  <si>
    <t>845756356</t>
  </si>
  <si>
    <t>721171803</t>
  </si>
  <si>
    <t>Demontáž potrubí z novodurových trub odpadních nebo připojovacích do D 75</t>
  </si>
  <si>
    <t>-868290122</t>
  </si>
  <si>
    <t>721290821</t>
  </si>
  <si>
    <t>Vnitrostaveništní přemístění vybouraných (demontovaných) hmot vnitřní kanalizace vodorovně do 100 m v objektech výšky do 6 m</t>
  </si>
  <si>
    <t>-1701793372</t>
  </si>
  <si>
    <t>722130801</t>
  </si>
  <si>
    <t>Demontáž potrubí z ocelových trubek pozinkovaných závitových do DN 25</t>
  </si>
  <si>
    <t>-926865213</t>
  </si>
  <si>
    <t xml:space="preserve">8+6+5.5+27+9.5+13+8                               </t>
  </si>
  <si>
    <t>722130802</t>
  </si>
  <si>
    <t>Demontáž potrubí z ocelových trubek pozinkovaných závitových přes 25 do DN 40</t>
  </si>
  <si>
    <t>-540402965</t>
  </si>
  <si>
    <t xml:space="preserve">8.5+7.5                                           </t>
  </si>
  <si>
    <t>722290821</t>
  </si>
  <si>
    <t>Vnitrostaveništní přemístění vybouraných (demontovaných) hmot vnitřní vodovod vodorovně do 100 m v objektech výšky do 6 m</t>
  </si>
  <si>
    <t>1105991458</t>
  </si>
  <si>
    <t>725210821</t>
  </si>
  <si>
    <t>Demontáž umyvadel bez výtokových armatur umyvadel</t>
  </si>
  <si>
    <t>soub</t>
  </si>
  <si>
    <t>1167892538</t>
  </si>
  <si>
    <t>725310823</t>
  </si>
  <si>
    <t>Demontáž dřezů jednodílných bez výtokových armatur vestavěných v kuchyňských sestavách</t>
  </si>
  <si>
    <t>-1719573292</t>
  </si>
  <si>
    <t>725820802</t>
  </si>
  <si>
    <t>Demontáž baterií stojánkových do 1 otvoru</t>
  </si>
  <si>
    <t>-2001398665</t>
  </si>
  <si>
    <t>725590811</t>
  </si>
  <si>
    <t>Vnitrostaveništní přemístění vybouraných (demontovaných) hmot zařizovacích předmětů vodorovně do 100 m v objektech výšky do 6 m</t>
  </si>
  <si>
    <t>469303104</t>
  </si>
  <si>
    <t>963015111</t>
  </si>
  <si>
    <t>Demontáž prefabrikovaných krycích desek kanálů, šachet nebo žump hmotnosti do 0,06 t</t>
  </si>
  <si>
    <t>-489016087</t>
  </si>
  <si>
    <t xml:space="preserve">2.4/0.4                                           </t>
  </si>
  <si>
    <t>965081213</t>
  </si>
  <si>
    <t>Bourání podlah z dlaždic bez podkladního lože nebo mazaniny, s jakoukoliv výplní spár keramických nebo xylolitových tl. do 10 mm, plochy přes 1 m2</t>
  </si>
  <si>
    <t>-19555155</t>
  </si>
  <si>
    <t xml:space="preserve">2.5*0.6                                           </t>
  </si>
  <si>
    <t>776201811</t>
  </si>
  <si>
    <t>Demontáž povlakových podlahovin lepených ručně bez podložky</t>
  </si>
  <si>
    <t>2037393199</t>
  </si>
  <si>
    <t>(2.9+2.2+1.4+0.7+4+6+1.5+3.5+3.3+2.5+0.5+0.7+4*0.2)*1</t>
  </si>
  <si>
    <t>974042567</t>
  </si>
  <si>
    <t>Vysekání rýh v betonové nebo jiné monolitické dlažbě s betonovým podkladem do hl. 150 mm a šířky do 300 mm</t>
  </si>
  <si>
    <t>-933160572</t>
  </si>
  <si>
    <t xml:space="preserve">voda+kanalizace-š.60cm                            </t>
  </si>
  <si>
    <t xml:space="preserve">2.5+3.5+1+6                                       </t>
  </si>
  <si>
    <t xml:space="preserve">voda-š.40cm                                       </t>
  </si>
  <si>
    <t xml:space="preserve">3.6+1+0.4+3.3+0.5+2.7+0.6                         </t>
  </si>
  <si>
    <t xml:space="preserve">kanalizace-š.40cm                                 </t>
  </si>
  <si>
    <t xml:space="preserve">10.8                                              </t>
  </si>
  <si>
    <t>974042569</t>
  </si>
  <si>
    <t>Vysekání rýh v betonové nebo jiné monolitické dlažbě s betonovým podkladem do hl. 150 mm a šířky Příplatek k ceně -2567 za každých dalších 100 mm šířky, rýhy hl. do 150 mm</t>
  </si>
  <si>
    <t>-693851859</t>
  </si>
  <si>
    <t xml:space="preserve">13*3+22.9                                         </t>
  </si>
  <si>
    <t>997013152</t>
  </si>
  <si>
    <t>Vnitrostaveništní doprava suti a vybouraných hmot vodorovně do 50 m svisle s omezením mechanizace pro budovy a haly výšky přes 6 do 9 m</t>
  </si>
  <si>
    <t>-2143400412</t>
  </si>
  <si>
    <t>384978283</t>
  </si>
  <si>
    <t>-1830205841</t>
  </si>
  <si>
    <t>6,823*24 'Přepočtené koeficientem množství</t>
  </si>
  <si>
    <t>997013803</t>
  </si>
  <si>
    <t>Poplatek za uložení stavebního odpadu na skládce (skládkovné) cihelného zatříděného do Katalogu odpadů pod kódem 170 102</t>
  </si>
  <si>
    <t>-1252532009</t>
  </si>
  <si>
    <t>-1472980363</t>
  </si>
  <si>
    <t>" celkem" 6,751</t>
  </si>
  <si>
    <t>" železo" -0,25</t>
  </si>
  <si>
    <t>" cihla a beton" -0,46</t>
  </si>
  <si>
    <t>979098232</t>
  </si>
  <si>
    <t>Poplatek za uložení ocelového odpadu do sběrných surovin</t>
  </si>
  <si>
    <t>-625607516</t>
  </si>
  <si>
    <t>PRESUN HMOT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</si>
  <si>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</si>
  <si>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</si>
  <si>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-1898374891</t>
  </si>
  <si>
    <t>IZOLACE TEPELNE</t>
  </si>
  <si>
    <t>713463311</t>
  </si>
  <si>
    <t>Montáž izolace tepelné potrubí a ohybů tvarovkami nebo deskami potrubními pouzdry s povrchovou úpravou hliníkovou fólií se samolepícím přesahem (izolační materiál ve specifikaci) přelepenými samolepící hliníkovou páskou potrubí jednovrstvá D do 50 mm</t>
  </si>
  <si>
    <t>2028459187</t>
  </si>
  <si>
    <t xml:space="preserve">" DN 20" 17+40.5                                           </t>
  </si>
  <si>
    <t xml:space="preserve">" Dn 25" 6+9.5                                             </t>
  </si>
  <si>
    <t xml:space="preserve">" DN 32" 5.5+13                                            </t>
  </si>
  <si>
    <t xml:space="preserve">" DN 40" 8.5+7.5                                           </t>
  </si>
  <si>
    <t>28377102</t>
  </si>
  <si>
    <t>izolace tepelná potrubí z pěnového polyetylenu 22 x 6 mm</t>
  </si>
  <si>
    <t>1868419430</t>
  </si>
  <si>
    <t>28377104</t>
  </si>
  <si>
    <t>izolace tepelná potrubí z pěnového polyetylenu 22 x 13 mm</t>
  </si>
  <si>
    <t>108159850</t>
  </si>
  <si>
    <t>28377109</t>
  </si>
  <si>
    <t>izolace tepelná potrubí z pěnového polyetylenu 28 x 6 mm</t>
  </si>
  <si>
    <t>-2117584891</t>
  </si>
  <si>
    <t>28377112</t>
  </si>
  <si>
    <t>izolace tepelná potrubí z pěnového polyetylenu 28 x 13 mm</t>
  </si>
  <si>
    <t>1162341081</t>
  </si>
  <si>
    <t>28377113</t>
  </si>
  <si>
    <t>izolace tepelná potrubí z pěnového polyetylenu 35 x 6 mm</t>
  </si>
  <si>
    <t>1143031087</t>
  </si>
  <si>
    <t>28377116</t>
  </si>
  <si>
    <t>izolace tepelná potrubí z pěnového polyetylenu 35 x 13 mm</t>
  </si>
  <si>
    <t>969168218</t>
  </si>
  <si>
    <t>28377061</t>
  </si>
  <si>
    <t>izolace tepelná potrubí z pěnového polyetylenu 45 x 9 mm</t>
  </si>
  <si>
    <t>-1299654138</t>
  </si>
  <si>
    <t>28377062</t>
  </si>
  <si>
    <t>izolace tepelná potrubí z pěnového polyetylenu 45 x 20 mm</t>
  </si>
  <si>
    <t>-1496669197</t>
  </si>
  <si>
    <t>998713101</t>
  </si>
  <si>
    <t>Přesun hmot pro izolace tepelné stanovený z hmotnosti přesunovaného materiálu vodorovná dopravní vzdálenost do 50 m v objektech výšky do 6 m</t>
  </si>
  <si>
    <t>1316319575</t>
  </si>
  <si>
    <t>721</t>
  </si>
  <si>
    <t>VNITRNI KANALIZACE</t>
  </si>
  <si>
    <t>721110961</t>
  </si>
  <si>
    <t>Opravy odpadního potrubí kameninového propojení dosavadního potrubí DN 100</t>
  </si>
  <si>
    <t>392981628</t>
  </si>
  <si>
    <t>28611540</t>
  </si>
  <si>
    <t>přechod kanalizační PVC na kameninové hrdlo DN 110</t>
  </si>
  <si>
    <t>-860937544</t>
  </si>
  <si>
    <t>28611682</t>
  </si>
  <si>
    <t>kroužek těsnící náhradní pro plastové potrubí KGUS-DN100</t>
  </si>
  <si>
    <t>-1354499454</t>
  </si>
  <si>
    <t>721173401</t>
  </si>
  <si>
    <t>Potrubí z plastových trub PVC SN4 svodné (ležaté) DN 110</t>
  </si>
  <si>
    <t>-668015887</t>
  </si>
  <si>
    <t xml:space="preserve">13.7+2.4+0.9+0.4+0.4+4.1+0.4+0.4+0.6+3.2          </t>
  </si>
  <si>
    <t>721174042</t>
  </si>
  <si>
    <t>Potrubí z plastových trub polypropylenové připojovací DN 40</t>
  </si>
  <si>
    <t>1707405231</t>
  </si>
  <si>
    <t>721174043</t>
  </si>
  <si>
    <t>Potrubí z plastových trub polypropylenové připojovací DN 50</t>
  </si>
  <si>
    <t>-1108339585</t>
  </si>
  <si>
    <t>721194104</t>
  </si>
  <si>
    <t>Vyměření přípojek na potrubí vyvedení a upevnění odpadních výpustek DN 40</t>
  </si>
  <si>
    <t>1689639648</t>
  </si>
  <si>
    <t>721194105</t>
  </si>
  <si>
    <t>Vyměření přípojek na potrubí vyvedení a upevnění odpadních výpustek DN 50</t>
  </si>
  <si>
    <t>591369702</t>
  </si>
  <si>
    <t>721290111</t>
  </si>
  <si>
    <t>Zkouška těsnosti kanalizace v objektech vodou do DN 125</t>
  </si>
  <si>
    <t>1682777980</t>
  </si>
  <si>
    <t xml:space="preserve">26.5+1.5+5.5                                      </t>
  </si>
  <si>
    <t>998721101</t>
  </si>
  <si>
    <t>Přesun hmot pro vnitřní kanalizace stanovený z hmotnosti přesunovaného materiálu vodorovná dopravní vzdálenost do 50 m v objektech výšky do 6 m</t>
  </si>
  <si>
    <t>-2035677919</t>
  </si>
  <si>
    <t>722</t>
  </si>
  <si>
    <t>VNITRNI VODOVOD</t>
  </si>
  <si>
    <t>722131912</t>
  </si>
  <si>
    <t>Opravy vodovodního potrubí z ocelových trubek pozinkovaných závitových vsazení odbočky do potrubí DN 20</t>
  </si>
  <si>
    <t>-1166926573</t>
  </si>
  <si>
    <t>28654298</t>
  </si>
  <si>
    <t>přechodka PPR s vnějším kovovým závitem D 25x3/4"</t>
  </si>
  <si>
    <t>617880575</t>
  </si>
  <si>
    <t>722131914</t>
  </si>
  <si>
    <t>Opravy vodovodního potrubí z ocelových trubek pozinkovaných závitových vsazení odbočky do potrubí DN 32</t>
  </si>
  <si>
    <t>1773557950</t>
  </si>
  <si>
    <t>28654300</t>
  </si>
  <si>
    <t>přechodka PPR s vnějším kovovým závitem D 40x5/4"</t>
  </si>
  <si>
    <t>447222071</t>
  </si>
  <si>
    <t>722176112</t>
  </si>
  <si>
    <t>Montáž potrubí z plastových trub svařovaných polyfuzně D přes 16 do 20 mm</t>
  </si>
  <si>
    <t>1414987863</t>
  </si>
  <si>
    <t>" studená" 17,0</t>
  </si>
  <si>
    <t>28615100</t>
  </si>
  <si>
    <t>trubka tlaková PPR řada PN 10 20x2,2x4000mm</t>
  </si>
  <si>
    <t>2118891129</t>
  </si>
  <si>
    <t>722176113</t>
  </si>
  <si>
    <t>Montáž potrubí z plastových trub svařovaných polyfuzně D přes 20 do 25 mm</t>
  </si>
  <si>
    <t>942847486</t>
  </si>
  <si>
    <t>" studená" 6,0</t>
  </si>
  <si>
    <t>28615105</t>
  </si>
  <si>
    <t>trubka tlaková PPR řada PN 10 25x2,3x4000mm</t>
  </si>
  <si>
    <t>-1333867875</t>
  </si>
  <si>
    <t>722176114</t>
  </si>
  <si>
    <t>Montáž potrubí z plastových trub svařovaných polyfuzně D přes 25 do 32 mm</t>
  </si>
  <si>
    <t>-797390539</t>
  </si>
  <si>
    <t xml:space="preserve">" studená"  5,5</t>
  </si>
  <si>
    <t>28615109</t>
  </si>
  <si>
    <t>trubka tlaková PPR řada PN 10 32x2,9x4000mm</t>
  </si>
  <si>
    <t>1513317995</t>
  </si>
  <si>
    <t>722176116</t>
  </si>
  <si>
    <t>Montáž potrubí z plastových trub svařovaných polyfuzně D přes 40 do 50 mm</t>
  </si>
  <si>
    <t>-226030543</t>
  </si>
  <si>
    <t xml:space="preserve">" studená"  8,5</t>
  </si>
  <si>
    <t>28615111</t>
  </si>
  <si>
    <t>trubka tlaková PPR řada PN 10 40x3,7x4000mm</t>
  </si>
  <si>
    <t>448711079</t>
  </si>
  <si>
    <t>722174002</t>
  </si>
  <si>
    <t>Potrubí z plastových trubek z polypropylenu (PPR) svařovaných polyfuzně PN 16 (SDR 7,4) D 20 x 2,8</t>
  </si>
  <si>
    <t>1238573125</t>
  </si>
  <si>
    <t>" teplá+cirkulace" 40,5</t>
  </si>
  <si>
    <t>722174003</t>
  </si>
  <si>
    <t>Potrubí z plastových trubek z polypropylenu (PPR) svařovaných polyfuzně PN 16 (SDR 7,4) D 25 x 3,5</t>
  </si>
  <si>
    <t>442195267</t>
  </si>
  <si>
    <t>" teplá+cirkulace" 9,5</t>
  </si>
  <si>
    <t>722174004</t>
  </si>
  <si>
    <t>Potrubí z plastových trubek z polypropylenu (PPR) svařovaných polyfuzně PN 16 (SDR 7,4) D 32 x 4,4</t>
  </si>
  <si>
    <t>330791084</t>
  </si>
  <si>
    <t>" teplá+cirkulace" 13,0</t>
  </si>
  <si>
    <t>722174005</t>
  </si>
  <si>
    <t>Potrubí z plastových trubek z polypropylenu (PPR) svařovaných polyfuzně PN 16 (SDR 7,4) D 40 x 5,5</t>
  </si>
  <si>
    <t>-156395009</t>
  </si>
  <si>
    <t>" teplá+cirkulace" 7,5</t>
  </si>
  <si>
    <t>722190401</t>
  </si>
  <si>
    <t>Zřízení přípojek na potrubí vyvedení a upevnění výpustek do DN 25</t>
  </si>
  <si>
    <t>1875807840</t>
  </si>
  <si>
    <t>" DN 15" (2+7)*2</t>
  </si>
  <si>
    <t>722220121</t>
  </si>
  <si>
    <t>Armatury s jedním závitem nástěnky pro baterii G 1/2</t>
  </si>
  <si>
    <t>par</t>
  </si>
  <si>
    <t>157138167</t>
  </si>
  <si>
    <t>722239103</t>
  </si>
  <si>
    <t>Armatury se dvěma závity montáž vodovodních armatur se dvěma závity ostatních typů G 1</t>
  </si>
  <si>
    <t>-880113964</t>
  </si>
  <si>
    <t>55114128</t>
  </si>
  <si>
    <t>kohout kulový, PN 35, T 185 C, chromovaný 1" červený</t>
  </si>
  <si>
    <t>-1300919843</t>
  </si>
  <si>
    <t>722239104</t>
  </si>
  <si>
    <t>Armatury se dvěma závity montáž vodovodních armatur se dvěma závity ostatních typů G 5/4</t>
  </si>
  <si>
    <t>-1054175760</t>
  </si>
  <si>
    <t>55114130</t>
  </si>
  <si>
    <t>kohout kulový, PN 35, T 185 C, chromovaný 1"1/4 červený</t>
  </si>
  <si>
    <t>1467000886</t>
  </si>
  <si>
    <t>722290226</t>
  </si>
  <si>
    <t>Zkoušky, proplach a desinfekce vodovodního potrubí zkoušky těsnosti vodovodního potrubí závitového do DN 50</t>
  </si>
  <si>
    <t>149684712</t>
  </si>
  <si>
    <t xml:space="preserve">17+6+5.5+8.5+40.5+9.5+13+7.5                      </t>
  </si>
  <si>
    <t>722290234</t>
  </si>
  <si>
    <t>Zkoušky, proplach a desinfekce vodovodního potrubí proplach a desinfekce vodovodního potrubí do DN 80</t>
  </si>
  <si>
    <t>2105954469</t>
  </si>
  <si>
    <t>998722101</t>
  </si>
  <si>
    <t>Přesun hmot pro vnitřní vodovod stanovený z hmotnosti přesunovaného materiálu vodorovná dopravní vzdálenost do 50 m v objektech výšky do 6 m</t>
  </si>
  <si>
    <t>-436850468</t>
  </si>
  <si>
    <t>725</t>
  </si>
  <si>
    <t>ZARIZOVACI PREDMETY</t>
  </si>
  <si>
    <t>725211601</t>
  </si>
  <si>
    <t>Umyvadla keramická bez výtokových armatur se zápachovou uzávěrkou připevněná na stěnu šrouby bílá bez sloupu nebo krytu na sifon 500 mm</t>
  </si>
  <si>
    <t>soubor</t>
  </si>
  <si>
    <t>-916614544</t>
  </si>
  <si>
    <t>725813111</t>
  </si>
  <si>
    <t>Ventily rohové bez připojovací trubičky nebo flexi hadičky G 1/2</t>
  </si>
  <si>
    <t>-1067024899</t>
  </si>
  <si>
    <t xml:space="preserve">(2+7)*2                                           </t>
  </si>
  <si>
    <t>725822611</t>
  </si>
  <si>
    <t>Baterie umyvadlové stojánkové pákové bez výpusti</t>
  </si>
  <si>
    <t>936552268</t>
  </si>
  <si>
    <t>725821325</t>
  </si>
  <si>
    <t>Baterie dřezové stojánkové pákové s otáčivým ústím a délkou ramínka 220 mm</t>
  </si>
  <si>
    <t>-321711051</t>
  </si>
  <si>
    <t>725861102</t>
  </si>
  <si>
    <t>Zápachové uzávěrky zařizovacích předmětů pro umyvadla DN 40</t>
  </si>
  <si>
    <t>-289636433</t>
  </si>
  <si>
    <t>725862103</t>
  </si>
  <si>
    <t>Zápachové uzávěrky zařizovacích předmětů pro dřezy DN 40/50</t>
  </si>
  <si>
    <t>1490705582</t>
  </si>
  <si>
    <t>998725101</t>
  </si>
  <si>
    <t>Přesun hmot pro zařizovací předměty stanovený z hmotnosti přesunovaného materiálu vodorovná dopravní vzdálenost do 50 m v objektech výšky do 6 m</t>
  </si>
  <si>
    <t>1498468809</t>
  </si>
  <si>
    <t>771</t>
  </si>
  <si>
    <t>PODLAHY Z DLAZDIC</t>
  </si>
  <si>
    <t>771573916</t>
  </si>
  <si>
    <t>Opravy podlah z dlaždic keramických lepených režných nebo glazovaných, při velikosti dlaždic přes 22 do 25 ks/ m2</t>
  </si>
  <si>
    <t>281089402</t>
  </si>
  <si>
    <t xml:space="preserve">1.5/0.0225                                        </t>
  </si>
  <si>
    <t>59761155</t>
  </si>
  <si>
    <t>dlaždice keramické koupelnové(barevné) přes 19 do 25 ks/m2</t>
  </si>
  <si>
    <t>-1273914922</t>
  </si>
  <si>
    <t>1,5*1,1 'Přepočtené koeficientem množství</t>
  </si>
  <si>
    <t>998771101</t>
  </si>
  <si>
    <t>Přesun hmot pro podlahy z dlaždic stanovený z hmotnosti přesunovaného materiálu vodorovná dopravní vzdálenost do 50 m v objektech výšky do 6 m</t>
  </si>
  <si>
    <t>-1288498489</t>
  </si>
  <si>
    <t>DOPOČTY PRIRAZEK</t>
  </si>
  <si>
    <t>HZS2491</t>
  </si>
  <si>
    <t>Hodinové zúčtovací sazby profesí PSV zednické výpomoci a pomocné práce PSV dělník zednických výpomocí</t>
  </si>
  <si>
    <t>hod</t>
  </si>
  <si>
    <t>647606647</t>
  </si>
  <si>
    <t>03 - slaboproud - přenos</t>
  </si>
  <si>
    <t>SLA - Slaboproud</t>
  </si>
  <si>
    <t>SLA</t>
  </si>
  <si>
    <t>Slaboproud</t>
  </si>
  <si>
    <t>SLA 01</t>
  </si>
  <si>
    <t>Slaboproud - školní rozhlas vč.kabeláže - Slaboproud - přenos ze samostatného rozpočtu - viz příloha</t>
  </si>
  <si>
    <t>726026333</t>
  </si>
  <si>
    <t>04 - silnoproud - přenos</t>
  </si>
  <si>
    <t>SIL - Silnoproud</t>
  </si>
  <si>
    <t>SIL</t>
  </si>
  <si>
    <t>Silnoproud</t>
  </si>
  <si>
    <t>SIL 01</t>
  </si>
  <si>
    <t>Silnoproud - přenos ze samostaného rozpočtu - viz příloha</t>
  </si>
  <si>
    <t>-2117876061</t>
  </si>
  <si>
    <t>05 - vzduchotechnika - přenos</t>
  </si>
  <si>
    <t>VZT - Vzduchotechnika</t>
  </si>
  <si>
    <t>VZT</t>
  </si>
  <si>
    <t>Vzduchotechnika</t>
  </si>
  <si>
    <t>VZT 01</t>
  </si>
  <si>
    <t>Vzduchotechnika - přenos ze samostaného rozpočtu - viz příloha</t>
  </si>
  <si>
    <t>-2060710909</t>
  </si>
  <si>
    <t>06 - rozvod plynu - přenos</t>
  </si>
  <si>
    <t>PL - Rozvod plynu</t>
  </si>
  <si>
    <t>PL</t>
  </si>
  <si>
    <t>Rozvod plynu</t>
  </si>
  <si>
    <t>PL 01</t>
  </si>
  <si>
    <t>Rozvod plynu - přenos ze samostaného rozpočtu - viz příloha</t>
  </si>
  <si>
    <t>-1667426777</t>
  </si>
  <si>
    <t>07 - Laboratoř a učebna - nábytek - přenos</t>
  </si>
  <si>
    <t>VYB - Nábytek</t>
  </si>
  <si>
    <t>Nábytek</t>
  </si>
  <si>
    <t>VYB 01</t>
  </si>
  <si>
    <t>Laboratoř a učebna - nábytek - přenos ze samostatného rozpočtu - viz příloha</t>
  </si>
  <si>
    <t>512</t>
  </si>
  <si>
    <t>317184248</t>
  </si>
  <si>
    <t>08 - VRN</t>
  </si>
  <si>
    <t>VRN - Vedlejší rozpočtové náklady</t>
  </si>
  <si>
    <t xml:space="preserve">    VON - Vedlejší ostatní náklady</t>
  </si>
  <si>
    <t>Vedlejší rozpočtové náklady</t>
  </si>
  <si>
    <t>030001000</t>
  </si>
  <si>
    <t>Zařízení staveniště</t>
  </si>
  <si>
    <t>1024</t>
  </si>
  <si>
    <t>1517893312</t>
  </si>
  <si>
    <t>070001000</t>
  </si>
  <si>
    <t>Provozní vlivy</t>
  </si>
  <si>
    <t>1729319037</t>
  </si>
  <si>
    <t>VON</t>
  </si>
  <si>
    <t>Vedlejší ostatní náklady</t>
  </si>
  <si>
    <t>045203000</t>
  </si>
  <si>
    <t>Kompletační činnost</t>
  </si>
  <si>
    <t>527145227</t>
  </si>
  <si>
    <t>051002000a</t>
  </si>
  <si>
    <t>Pojištění stavby</t>
  </si>
  <si>
    <t>-199618911</t>
  </si>
  <si>
    <t>051002000b</t>
  </si>
  <si>
    <t>Pojištění odpovědnosti dodavatele včetně všech subdodavatelů</t>
  </si>
  <si>
    <t>-517085784</t>
  </si>
  <si>
    <t>053002000a</t>
  </si>
  <si>
    <t>Obstarání dokladů a stanovisek veřejnoprávníchorgánů a institucí</t>
  </si>
  <si>
    <t>-2034398632</t>
  </si>
  <si>
    <t>013254000</t>
  </si>
  <si>
    <t>Dokumentace skutečného provedení stavby</t>
  </si>
  <si>
    <t>-2082494531</t>
  </si>
  <si>
    <t>013254000a</t>
  </si>
  <si>
    <t>Zpracování a zajištění veškeré požadované výrobní dokumentace</t>
  </si>
  <si>
    <t>1380679821</t>
  </si>
  <si>
    <t>032002000a</t>
  </si>
  <si>
    <t xml:space="preserve">Vybavení staveniště dle příslušných ČSN se zaměřením na požární ochranu objektu a bezpečnost práce (hasící přístroje, výstražné tabulky,lékárničky ) </t>
  </si>
  <si>
    <t>508677695</t>
  </si>
  <si>
    <t>034002000a</t>
  </si>
  <si>
    <t>Bezpečnostní opatření proti vniknutí cizích osob do budovy po celou dobu výstavby</t>
  </si>
  <si>
    <t>-1597668469</t>
  </si>
  <si>
    <t>034002000b</t>
  </si>
  <si>
    <t>Opatření k zajištění bezpečnosti účastníků realizace akce a veřejnosti (zejména zajištění staveniště, bezpečnostní tabulky) + návrhy provozních řádů příslušných zařízení zhotovitelem stavby</t>
  </si>
  <si>
    <t>-774357475</t>
  </si>
  <si>
    <t>technologický postup bude zahrnovat také kontroly</t>
  </si>
  <si>
    <t xml:space="preserve">Provozovatel objektu bude upozorněn na probíhající práce, bezpečnostní </t>
  </si>
  <si>
    <t>opatření, hlučnost a na zákaz jakýchkoliv svévolných zásahů do</t>
  </si>
  <si>
    <t>realizovaných úprav.</t>
  </si>
  <si>
    <t>091003000c</t>
  </si>
  <si>
    <t xml:space="preserve">Ostatní náklady bez rozlišení - informační tabule s údaji o stavbě </t>
  </si>
  <si>
    <t>-687782632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</si>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</sst>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23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24</v>
      </c>
      <c r="E8" s="29"/>
      <c r="F8" s="29"/>
      <c r="G8" s="29"/>
      <c r="H8" s="29"/>
      <c r="I8" s="29"/>
      <c r="J8" s="29"/>
      <c r="K8" s="35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26</v>
      </c>
      <c r="AL8" s="29"/>
      <c r="AM8" s="29"/>
      <c r="AN8" s="41" t="s">
        <v>27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29</v>
      </c>
      <c r="AL10" s="29"/>
      <c r="AM10" s="29"/>
      <c r="AN10" s="35" t="s">
        <v>30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31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32</v>
      </c>
      <c r="AL11" s="29"/>
      <c r="AM11" s="29"/>
      <c r="AN11" s="35" t="s">
        <v>30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29</v>
      </c>
      <c r="AL13" s="29"/>
      <c r="AM13" s="29"/>
      <c r="AN13" s="42" t="s">
        <v>34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34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32</v>
      </c>
      <c r="AL14" s="29"/>
      <c r="AM14" s="29"/>
      <c r="AN14" s="42" t="s">
        <v>34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29</v>
      </c>
      <c r="AL16" s="29"/>
      <c r="AM16" s="29"/>
      <c r="AN16" s="35" t="s">
        <v>30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36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32</v>
      </c>
      <c r="AL17" s="29"/>
      <c r="AM17" s="29"/>
      <c r="AN17" s="35" t="s">
        <v>30</v>
      </c>
      <c r="AO17" s="29"/>
      <c r="AP17" s="29"/>
      <c r="AQ17" s="31"/>
      <c r="BE17" s="39"/>
      <c r="BS17" s="24" t="s">
        <v>37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57" customHeight="1">
      <c r="B20" s="28"/>
      <c r="C20" s="29"/>
      <c r="D20" s="29"/>
      <c r="E20" s="44" t="s">
        <v>39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40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41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42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43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44</v>
      </c>
      <c r="E26" s="54"/>
      <c r="F26" s="55" t="s">
        <v>45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46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47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48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49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50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51</v>
      </c>
      <c r="U32" s="61"/>
      <c r="V32" s="61"/>
      <c r="W32" s="61"/>
      <c r="X32" s="63" t="s">
        <v>52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53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TV18-056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ZŠ Masarykova, Ostrov - rekonstrukce učebny technických a řemeslných oborů ve vazbě na zajištění bezbariérovosti školy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24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 xml:space="preserve"> 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26</v>
      </c>
      <c r="AJ44" s="74"/>
      <c r="AK44" s="74"/>
      <c r="AL44" s="74"/>
      <c r="AM44" s="85" t="str">
        <f>IF(AN8= "","",AN8)</f>
        <v>13. 12. 2018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28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Město Ostrov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35</v>
      </c>
      <c r="AJ46" s="74"/>
      <c r="AK46" s="74"/>
      <c r="AL46" s="74"/>
      <c r="AM46" s="77" t="str">
        <f>IF(E17="","",E17)</f>
        <v>BPO spol. s r.o.,Lidická 1239,36317 OSTROV</v>
      </c>
      <c r="AN46" s="77"/>
      <c r="AO46" s="77"/>
      <c r="AP46" s="77"/>
      <c r="AQ46" s="74"/>
      <c r="AR46" s="72"/>
      <c r="AS46" s="86" t="s">
        <v>54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33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55</v>
      </c>
      <c r="D49" s="97"/>
      <c r="E49" s="97"/>
      <c r="F49" s="97"/>
      <c r="G49" s="97"/>
      <c r="H49" s="98"/>
      <c r="I49" s="99" t="s">
        <v>56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57</v>
      </c>
      <c r="AH49" s="97"/>
      <c r="AI49" s="97"/>
      <c r="AJ49" s="97"/>
      <c r="AK49" s="97"/>
      <c r="AL49" s="97"/>
      <c r="AM49" s="97"/>
      <c r="AN49" s="99" t="s">
        <v>58</v>
      </c>
      <c r="AO49" s="97"/>
      <c r="AP49" s="97"/>
      <c r="AQ49" s="101" t="s">
        <v>59</v>
      </c>
      <c r="AR49" s="72"/>
      <c r="AS49" s="102" t="s">
        <v>60</v>
      </c>
      <c r="AT49" s="103" t="s">
        <v>61</v>
      </c>
      <c r="AU49" s="103" t="s">
        <v>62</v>
      </c>
      <c r="AV49" s="103" t="s">
        <v>63</v>
      </c>
      <c r="AW49" s="103" t="s">
        <v>64</v>
      </c>
      <c r="AX49" s="103" t="s">
        <v>65</v>
      </c>
      <c r="AY49" s="103" t="s">
        <v>66</v>
      </c>
      <c r="AZ49" s="103" t="s">
        <v>67</v>
      </c>
      <c r="BA49" s="103" t="s">
        <v>68</v>
      </c>
      <c r="BB49" s="103" t="s">
        <v>69</v>
      </c>
      <c r="BC49" s="103" t="s">
        <v>70</v>
      </c>
      <c r="BD49" s="104" t="s">
        <v>71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72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ROUND(SUM(AG52:AG59),2)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30</v>
      </c>
      <c r="AR51" s="83"/>
      <c r="AS51" s="113">
        <f>ROUND(SUM(AS52:AS59),2)</f>
        <v>0</v>
      </c>
      <c r="AT51" s="114">
        <f>ROUND(SUM(AV51:AW51),2)</f>
        <v>0</v>
      </c>
      <c r="AU51" s="115">
        <f>ROUND(SUM(AU52:AU59),5)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ROUND(SUM(AZ52:AZ59),2)</f>
        <v>0</v>
      </c>
      <c r="BA51" s="114">
        <f>ROUND(SUM(BA52:BA59),2)</f>
        <v>0</v>
      </c>
      <c r="BB51" s="114">
        <f>ROUND(SUM(BB52:BB59),2)</f>
        <v>0</v>
      </c>
      <c r="BC51" s="114">
        <f>ROUND(SUM(BC52:BC59),2)</f>
        <v>0</v>
      </c>
      <c r="BD51" s="116">
        <f>ROUND(SUM(BD52:BD59),2)</f>
        <v>0</v>
      </c>
      <c r="BS51" s="117" t="s">
        <v>73</v>
      </c>
      <c r="BT51" s="117" t="s">
        <v>74</v>
      </c>
      <c r="BU51" s="118" t="s">
        <v>75</v>
      </c>
      <c r="BV51" s="117" t="s">
        <v>76</v>
      </c>
      <c r="BW51" s="117" t="s">
        <v>7</v>
      </c>
      <c r="BX51" s="117" t="s">
        <v>77</v>
      </c>
      <c r="CL51" s="117" t="s">
        <v>21</v>
      </c>
    </row>
    <row r="52" s="5" customFormat="1" ht="31.5" customHeight="1">
      <c r="A52" s="119" t="s">
        <v>78</v>
      </c>
      <c r="B52" s="120"/>
      <c r="C52" s="121"/>
      <c r="D52" s="122" t="s">
        <v>79</v>
      </c>
      <c r="E52" s="122"/>
      <c r="F52" s="122"/>
      <c r="G52" s="122"/>
      <c r="H52" s="122"/>
      <c r="I52" s="123"/>
      <c r="J52" s="122" t="s">
        <v>80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'01 - 1.etapa - rek. učebn...'!J27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81</v>
      </c>
      <c r="AR52" s="126"/>
      <c r="AS52" s="127">
        <v>0</v>
      </c>
      <c r="AT52" s="128">
        <f>ROUND(SUM(AV52:AW52),2)</f>
        <v>0</v>
      </c>
      <c r="AU52" s="129">
        <f>'01 - 1.etapa - rek. učebn...'!P101</f>
        <v>0</v>
      </c>
      <c r="AV52" s="128">
        <f>'01 - 1.etapa - rek. učebn...'!J30</f>
        <v>0</v>
      </c>
      <c r="AW52" s="128">
        <f>'01 - 1.etapa - rek. učebn...'!J31</f>
        <v>0</v>
      </c>
      <c r="AX52" s="128">
        <f>'01 - 1.etapa - rek. učebn...'!J32</f>
        <v>0</v>
      </c>
      <c r="AY52" s="128">
        <f>'01 - 1.etapa - rek. učebn...'!J33</f>
        <v>0</v>
      </c>
      <c r="AZ52" s="128">
        <f>'01 - 1.etapa - rek. učebn...'!F30</f>
        <v>0</v>
      </c>
      <c r="BA52" s="128">
        <f>'01 - 1.etapa - rek. učebn...'!F31</f>
        <v>0</v>
      </c>
      <c r="BB52" s="128">
        <f>'01 - 1.etapa - rek. učebn...'!F32</f>
        <v>0</v>
      </c>
      <c r="BC52" s="128">
        <f>'01 - 1.etapa - rek. učebn...'!F33</f>
        <v>0</v>
      </c>
      <c r="BD52" s="130">
        <f>'01 - 1.etapa - rek. učebn...'!F34</f>
        <v>0</v>
      </c>
      <c r="BT52" s="131" t="s">
        <v>82</v>
      </c>
      <c r="BV52" s="131" t="s">
        <v>76</v>
      </c>
      <c r="BW52" s="131" t="s">
        <v>83</v>
      </c>
      <c r="BX52" s="131" t="s">
        <v>7</v>
      </c>
      <c r="CL52" s="131" t="s">
        <v>21</v>
      </c>
      <c r="CM52" s="131" t="s">
        <v>84</v>
      </c>
    </row>
    <row r="53" s="5" customFormat="1" ht="16.5" customHeight="1">
      <c r="A53" s="119" t="s">
        <v>78</v>
      </c>
      <c r="B53" s="120"/>
      <c r="C53" s="121"/>
      <c r="D53" s="122" t="s">
        <v>85</v>
      </c>
      <c r="E53" s="122"/>
      <c r="F53" s="122"/>
      <c r="G53" s="122"/>
      <c r="H53" s="122"/>
      <c r="I53" s="123"/>
      <c r="J53" s="122" t="s">
        <v>86</v>
      </c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4">
        <f>'02 - zdravotně technické ...'!J27</f>
        <v>0</v>
      </c>
      <c r="AH53" s="123"/>
      <c r="AI53" s="123"/>
      <c r="AJ53" s="123"/>
      <c r="AK53" s="123"/>
      <c r="AL53" s="123"/>
      <c r="AM53" s="123"/>
      <c r="AN53" s="124">
        <f>SUM(AG53,AT53)</f>
        <v>0</v>
      </c>
      <c r="AO53" s="123"/>
      <c r="AP53" s="123"/>
      <c r="AQ53" s="125" t="s">
        <v>81</v>
      </c>
      <c r="AR53" s="126"/>
      <c r="AS53" s="127">
        <v>0</v>
      </c>
      <c r="AT53" s="128">
        <f>ROUND(SUM(AV53:AW53),2)</f>
        <v>0</v>
      </c>
      <c r="AU53" s="129">
        <f>'02 - zdravotně technické ...'!P93</f>
        <v>0</v>
      </c>
      <c r="AV53" s="128">
        <f>'02 - zdravotně technické ...'!J30</f>
        <v>0</v>
      </c>
      <c r="AW53" s="128">
        <f>'02 - zdravotně technické ...'!J31</f>
        <v>0</v>
      </c>
      <c r="AX53" s="128">
        <f>'02 - zdravotně technické ...'!J32</f>
        <v>0</v>
      </c>
      <c r="AY53" s="128">
        <f>'02 - zdravotně technické ...'!J33</f>
        <v>0</v>
      </c>
      <c r="AZ53" s="128">
        <f>'02 - zdravotně technické ...'!F30</f>
        <v>0</v>
      </c>
      <c r="BA53" s="128">
        <f>'02 - zdravotně technické ...'!F31</f>
        <v>0</v>
      </c>
      <c r="BB53" s="128">
        <f>'02 - zdravotně technické ...'!F32</f>
        <v>0</v>
      </c>
      <c r="BC53" s="128">
        <f>'02 - zdravotně technické ...'!F33</f>
        <v>0</v>
      </c>
      <c r="BD53" s="130">
        <f>'02 - zdravotně technické ...'!F34</f>
        <v>0</v>
      </c>
      <c r="BT53" s="131" t="s">
        <v>82</v>
      </c>
      <c r="BV53" s="131" t="s">
        <v>76</v>
      </c>
      <c r="BW53" s="131" t="s">
        <v>87</v>
      </c>
      <c r="BX53" s="131" t="s">
        <v>7</v>
      </c>
      <c r="CL53" s="131" t="s">
        <v>21</v>
      </c>
      <c r="CM53" s="131" t="s">
        <v>84</v>
      </c>
    </row>
    <row r="54" s="5" customFormat="1" ht="16.5" customHeight="1">
      <c r="A54" s="119" t="s">
        <v>78</v>
      </c>
      <c r="B54" s="120"/>
      <c r="C54" s="121"/>
      <c r="D54" s="122" t="s">
        <v>88</v>
      </c>
      <c r="E54" s="122"/>
      <c r="F54" s="122"/>
      <c r="G54" s="122"/>
      <c r="H54" s="122"/>
      <c r="I54" s="123"/>
      <c r="J54" s="122" t="s">
        <v>89</v>
      </c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4">
        <f>'03 - slaboproud - přenos'!J27</f>
        <v>0</v>
      </c>
      <c r="AH54" s="123"/>
      <c r="AI54" s="123"/>
      <c r="AJ54" s="123"/>
      <c r="AK54" s="123"/>
      <c r="AL54" s="123"/>
      <c r="AM54" s="123"/>
      <c r="AN54" s="124">
        <f>SUM(AG54,AT54)</f>
        <v>0</v>
      </c>
      <c r="AO54" s="123"/>
      <c r="AP54" s="123"/>
      <c r="AQ54" s="125" t="s">
        <v>81</v>
      </c>
      <c r="AR54" s="126"/>
      <c r="AS54" s="127">
        <v>0</v>
      </c>
      <c r="AT54" s="128">
        <f>ROUND(SUM(AV54:AW54),2)</f>
        <v>0</v>
      </c>
      <c r="AU54" s="129">
        <f>'03 - slaboproud - přenos'!P77</f>
        <v>0</v>
      </c>
      <c r="AV54" s="128">
        <f>'03 - slaboproud - přenos'!J30</f>
        <v>0</v>
      </c>
      <c r="AW54" s="128">
        <f>'03 - slaboproud - přenos'!J31</f>
        <v>0</v>
      </c>
      <c r="AX54" s="128">
        <f>'03 - slaboproud - přenos'!J32</f>
        <v>0</v>
      </c>
      <c r="AY54" s="128">
        <f>'03 - slaboproud - přenos'!J33</f>
        <v>0</v>
      </c>
      <c r="AZ54" s="128">
        <f>'03 - slaboproud - přenos'!F30</f>
        <v>0</v>
      </c>
      <c r="BA54" s="128">
        <f>'03 - slaboproud - přenos'!F31</f>
        <v>0</v>
      </c>
      <c r="BB54" s="128">
        <f>'03 - slaboproud - přenos'!F32</f>
        <v>0</v>
      </c>
      <c r="BC54" s="128">
        <f>'03 - slaboproud - přenos'!F33</f>
        <v>0</v>
      </c>
      <c r="BD54" s="130">
        <f>'03 - slaboproud - přenos'!F34</f>
        <v>0</v>
      </c>
      <c r="BT54" s="131" t="s">
        <v>82</v>
      </c>
      <c r="BV54" s="131" t="s">
        <v>76</v>
      </c>
      <c r="BW54" s="131" t="s">
        <v>90</v>
      </c>
      <c r="BX54" s="131" t="s">
        <v>7</v>
      </c>
      <c r="CL54" s="131" t="s">
        <v>21</v>
      </c>
      <c r="CM54" s="131" t="s">
        <v>84</v>
      </c>
    </row>
    <row r="55" s="5" customFormat="1" ht="16.5" customHeight="1">
      <c r="A55" s="119" t="s">
        <v>78</v>
      </c>
      <c r="B55" s="120"/>
      <c r="C55" s="121"/>
      <c r="D55" s="122" t="s">
        <v>91</v>
      </c>
      <c r="E55" s="122"/>
      <c r="F55" s="122"/>
      <c r="G55" s="122"/>
      <c r="H55" s="122"/>
      <c r="I55" s="123"/>
      <c r="J55" s="122" t="s">
        <v>92</v>
      </c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4">
        <f>'04 - silnoproud - přenos'!J27</f>
        <v>0</v>
      </c>
      <c r="AH55" s="123"/>
      <c r="AI55" s="123"/>
      <c r="AJ55" s="123"/>
      <c r="AK55" s="123"/>
      <c r="AL55" s="123"/>
      <c r="AM55" s="123"/>
      <c r="AN55" s="124">
        <f>SUM(AG55,AT55)</f>
        <v>0</v>
      </c>
      <c r="AO55" s="123"/>
      <c r="AP55" s="123"/>
      <c r="AQ55" s="125" t="s">
        <v>81</v>
      </c>
      <c r="AR55" s="126"/>
      <c r="AS55" s="127">
        <v>0</v>
      </c>
      <c r="AT55" s="128">
        <f>ROUND(SUM(AV55:AW55),2)</f>
        <v>0</v>
      </c>
      <c r="AU55" s="129">
        <f>'04 - silnoproud - přenos'!P77</f>
        <v>0</v>
      </c>
      <c r="AV55" s="128">
        <f>'04 - silnoproud - přenos'!J30</f>
        <v>0</v>
      </c>
      <c r="AW55" s="128">
        <f>'04 - silnoproud - přenos'!J31</f>
        <v>0</v>
      </c>
      <c r="AX55" s="128">
        <f>'04 - silnoproud - přenos'!J32</f>
        <v>0</v>
      </c>
      <c r="AY55" s="128">
        <f>'04 - silnoproud - přenos'!J33</f>
        <v>0</v>
      </c>
      <c r="AZ55" s="128">
        <f>'04 - silnoproud - přenos'!F30</f>
        <v>0</v>
      </c>
      <c r="BA55" s="128">
        <f>'04 - silnoproud - přenos'!F31</f>
        <v>0</v>
      </c>
      <c r="BB55" s="128">
        <f>'04 - silnoproud - přenos'!F32</f>
        <v>0</v>
      </c>
      <c r="BC55" s="128">
        <f>'04 - silnoproud - přenos'!F33</f>
        <v>0</v>
      </c>
      <c r="BD55" s="130">
        <f>'04 - silnoproud - přenos'!F34</f>
        <v>0</v>
      </c>
      <c r="BT55" s="131" t="s">
        <v>82</v>
      </c>
      <c r="BV55" s="131" t="s">
        <v>76</v>
      </c>
      <c r="BW55" s="131" t="s">
        <v>93</v>
      </c>
      <c r="BX55" s="131" t="s">
        <v>7</v>
      </c>
      <c r="CL55" s="131" t="s">
        <v>21</v>
      </c>
      <c r="CM55" s="131" t="s">
        <v>84</v>
      </c>
    </row>
    <row r="56" s="5" customFormat="1" ht="16.5" customHeight="1">
      <c r="A56" s="119" t="s">
        <v>78</v>
      </c>
      <c r="B56" s="120"/>
      <c r="C56" s="121"/>
      <c r="D56" s="122" t="s">
        <v>94</v>
      </c>
      <c r="E56" s="122"/>
      <c r="F56" s="122"/>
      <c r="G56" s="122"/>
      <c r="H56" s="122"/>
      <c r="I56" s="123"/>
      <c r="J56" s="122" t="s">
        <v>95</v>
      </c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4">
        <f>'05 - vzduchotechnika - př...'!J27</f>
        <v>0</v>
      </c>
      <c r="AH56" s="123"/>
      <c r="AI56" s="123"/>
      <c r="AJ56" s="123"/>
      <c r="AK56" s="123"/>
      <c r="AL56" s="123"/>
      <c r="AM56" s="123"/>
      <c r="AN56" s="124">
        <f>SUM(AG56,AT56)</f>
        <v>0</v>
      </c>
      <c r="AO56" s="123"/>
      <c r="AP56" s="123"/>
      <c r="AQ56" s="125" t="s">
        <v>81</v>
      </c>
      <c r="AR56" s="126"/>
      <c r="AS56" s="127">
        <v>0</v>
      </c>
      <c r="AT56" s="128">
        <f>ROUND(SUM(AV56:AW56),2)</f>
        <v>0</v>
      </c>
      <c r="AU56" s="129">
        <f>'05 - vzduchotechnika - př...'!P77</f>
        <v>0</v>
      </c>
      <c r="AV56" s="128">
        <f>'05 - vzduchotechnika - př...'!J30</f>
        <v>0</v>
      </c>
      <c r="AW56" s="128">
        <f>'05 - vzduchotechnika - př...'!J31</f>
        <v>0</v>
      </c>
      <c r="AX56" s="128">
        <f>'05 - vzduchotechnika - př...'!J32</f>
        <v>0</v>
      </c>
      <c r="AY56" s="128">
        <f>'05 - vzduchotechnika - př...'!J33</f>
        <v>0</v>
      </c>
      <c r="AZ56" s="128">
        <f>'05 - vzduchotechnika - př...'!F30</f>
        <v>0</v>
      </c>
      <c r="BA56" s="128">
        <f>'05 - vzduchotechnika - př...'!F31</f>
        <v>0</v>
      </c>
      <c r="BB56" s="128">
        <f>'05 - vzduchotechnika - př...'!F32</f>
        <v>0</v>
      </c>
      <c r="BC56" s="128">
        <f>'05 - vzduchotechnika - př...'!F33</f>
        <v>0</v>
      </c>
      <c r="BD56" s="130">
        <f>'05 - vzduchotechnika - př...'!F34</f>
        <v>0</v>
      </c>
      <c r="BT56" s="131" t="s">
        <v>82</v>
      </c>
      <c r="BV56" s="131" t="s">
        <v>76</v>
      </c>
      <c r="BW56" s="131" t="s">
        <v>96</v>
      </c>
      <c r="BX56" s="131" t="s">
        <v>7</v>
      </c>
      <c r="CL56" s="131" t="s">
        <v>21</v>
      </c>
      <c r="CM56" s="131" t="s">
        <v>84</v>
      </c>
    </row>
    <row r="57" s="5" customFormat="1" ht="16.5" customHeight="1">
      <c r="A57" s="119" t="s">
        <v>78</v>
      </c>
      <c r="B57" s="120"/>
      <c r="C57" s="121"/>
      <c r="D57" s="122" t="s">
        <v>97</v>
      </c>
      <c r="E57" s="122"/>
      <c r="F57" s="122"/>
      <c r="G57" s="122"/>
      <c r="H57" s="122"/>
      <c r="I57" s="123"/>
      <c r="J57" s="122" t="s">
        <v>98</v>
      </c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4">
        <f>'06 - rozvod plynu - přenos'!J27</f>
        <v>0</v>
      </c>
      <c r="AH57" s="123"/>
      <c r="AI57" s="123"/>
      <c r="AJ57" s="123"/>
      <c r="AK57" s="123"/>
      <c r="AL57" s="123"/>
      <c r="AM57" s="123"/>
      <c r="AN57" s="124">
        <f>SUM(AG57,AT57)</f>
        <v>0</v>
      </c>
      <c r="AO57" s="123"/>
      <c r="AP57" s="123"/>
      <c r="AQ57" s="125" t="s">
        <v>81</v>
      </c>
      <c r="AR57" s="126"/>
      <c r="AS57" s="127">
        <v>0</v>
      </c>
      <c r="AT57" s="128">
        <f>ROUND(SUM(AV57:AW57),2)</f>
        <v>0</v>
      </c>
      <c r="AU57" s="129">
        <f>'06 - rozvod plynu - přenos'!P77</f>
        <v>0</v>
      </c>
      <c r="AV57" s="128">
        <f>'06 - rozvod plynu - přenos'!J30</f>
        <v>0</v>
      </c>
      <c r="AW57" s="128">
        <f>'06 - rozvod plynu - přenos'!J31</f>
        <v>0</v>
      </c>
      <c r="AX57" s="128">
        <f>'06 - rozvod plynu - přenos'!J32</f>
        <v>0</v>
      </c>
      <c r="AY57" s="128">
        <f>'06 - rozvod plynu - přenos'!J33</f>
        <v>0</v>
      </c>
      <c r="AZ57" s="128">
        <f>'06 - rozvod plynu - přenos'!F30</f>
        <v>0</v>
      </c>
      <c r="BA57" s="128">
        <f>'06 - rozvod plynu - přenos'!F31</f>
        <v>0</v>
      </c>
      <c r="BB57" s="128">
        <f>'06 - rozvod plynu - přenos'!F32</f>
        <v>0</v>
      </c>
      <c r="BC57" s="128">
        <f>'06 - rozvod plynu - přenos'!F33</f>
        <v>0</v>
      </c>
      <c r="BD57" s="130">
        <f>'06 - rozvod plynu - přenos'!F34</f>
        <v>0</v>
      </c>
      <c r="BT57" s="131" t="s">
        <v>82</v>
      </c>
      <c r="BV57" s="131" t="s">
        <v>76</v>
      </c>
      <c r="BW57" s="131" t="s">
        <v>99</v>
      </c>
      <c r="BX57" s="131" t="s">
        <v>7</v>
      </c>
      <c r="CL57" s="131" t="s">
        <v>21</v>
      </c>
      <c r="CM57" s="131" t="s">
        <v>84</v>
      </c>
    </row>
    <row r="58" s="5" customFormat="1" ht="31.5" customHeight="1">
      <c r="A58" s="119" t="s">
        <v>78</v>
      </c>
      <c r="B58" s="120"/>
      <c r="C58" s="121"/>
      <c r="D58" s="122" t="s">
        <v>100</v>
      </c>
      <c r="E58" s="122"/>
      <c r="F58" s="122"/>
      <c r="G58" s="122"/>
      <c r="H58" s="122"/>
      <c r="I58" s="123"/>
      <c r="J58" s="122" t="s">
        <v>101</v>
      </c>
      <c r="K58" s="122"/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4">
        <f>'07 - Laboratoř a učebna -...'!J27</f>
        <v>0</v>
      </c>
      <c r="AH58" s="123"/>
      <c r="AI58" s="123"/>
      <c r="AJ58" s="123"/>
      <c r="AK58" s="123"/>
      <c r="AL58" s="123"/>
      <c r="AM58" s="123"/>
      <c r="AN58" s="124">
        <f>SUM(AG58,AT58)</f>
        <v>0</v>
      </c>
      <c r="AO58" s="123"/>
      <c r="AP58" s="123"/>
      <c r="AQ58" s="125" t="s">
        <v>81</v>
      </c>
      <c r="AR58" s="126"/>
      <c r="AS58" s="127">
        <v>0</v>
      </c>
      <c r="AT58" s="128">
        <f>ROUND(SUM(AV58:AW58),2)</f>
        <v>0</v>
      </c>
      <c r="AU58" s="129">
        <f>'07 - Laboratoř a učebna -...'!P77</f>
        <v>0</v>
      </c>
      <c r="AV58" s="128">
        <f>'07 - Laboratoř a učebna -...'!J30</f>
        <v>0</v>
      </c>
      <c r="AW58" s="128">
        <f>'07 - Laboratoř a učebna -...'!J31</f>
        <v>0</v>
      </c>
      <c r="AX58" s="128">
        <f>'07 - Laboratoř a učebna -...'!J32</f>
        <v>0</v>
      </c>
      <c r="AY58" s="128">
        <f>'07 - Laboratoř a učebna -...'!J33</f>
        <v>0</v>
      </c>
      <c r="AZ58" s="128">
        <f>'07 - Laboratoř a učebna -...'!F30</f>
        <v>0</v>
      </c>
      <c r="BA58" s="128">
        <f>'07 - Laboratoř a učebna -...'!F31</f>
        <v>0</v>
      </c>
      <c r="BB58" s="128">
        <f>'07 - Laboratoř a učebna -...'!F32</f>
        <v>0</v>
      </c>
      <c r="BC58" s="128">
        <f>'07 - Laboratoř a učebna -...'!F33</f>
        <v>0</v>
      </c>
      <c r="BD58" s="130">
        <f>'07 - Laboratoř a učebna -...'!F34</f>
        <v>0</v>
      </c>
      <c r="BT58" s="131" t="s">
        <v>82</v>
      </c>
      <c r="BV58" s="131" t="s">
        <v>76</v>
      </c>
      <c r="BW58" s="131" t="s">
        <v>102</v>
      </c>
      <c r="BX58" s="131" t="s">
        <v>7</v>
      </c>
      <c r="CL58" s="131" t="s">
        <v>21</v>
      </c>
      <c r="CM58" s="131" t="s">
        <v>84</v>
      </c>
    </row>
    <row r="59" s="5" customFormat="1" ht="16.5" customHeight="1">
      <c r="A59" s="119" t="s">
        <v>78</v>
      </c>
      <c r="B59" s="120"/>
      <c r="C59" s="121"/>
      <c r="D59" s="122" t="s">
        <v>103</v>
      </c>
      <c r="E59" s="122"/>
      <c r="F59" s="122"/>
      <c r="G59" s="122"/>
      <c r="H59" s="122"/>
      <c r="I59" s="123"/>
      <c r="J59" s="122" t="s">
        <v>104</v>
      </c>
      <c r="K59" s="122"/>
      <c r="L59" s="122"/>
      <c r="M59" s="122"/>
      <c r="N59" s="122"/>
      <c r="O59" s="122"/>
      <c r="P59" s="122"/>
      <c r="Q59" s="122"/>
      <c r="R59" s="122"/>
      <c r="S59" s="122"/>
      <c r="T59" s="122"/>
      <c r="U59" s="122"/>
      <c r="V59" s="122"/>
      <c r="W59" s="122"/>
      <c r="X59" s="122"/>
      <c r="Y59" s="122"/>
      <c r="Z59" s="122"/>
      <c r="AA59" s="122"/>
      <c r="AB59" s="122"/>
      <c r="AC59" s="122"/>
      <c r="AD59" s="122"/>
      <c r="AE59" s="122"/>
      <c r="AF59" s="122"/>
      <c r="AG59" s="124">
        <f>'08 - VRN'!J27</f>
        <v>0</v>
      </c>
      <c r="AH59" s="123"/>
      <c r="AI59" s="123"/>
      <c r="AJ59" s="123"/>
      <c r="AK59" s="123"/>
      <c r="AL59" s="123"/>
      <c r="AM59" s="123"/>
      <c r="AN59" s="124">
        <f>SUM(AG59,AT59)</f>
        <v>0</v>
      </c>
      <c r="AO59" s="123"/>
      <c r="AP59" s="123"/>
      <c r="AQ59" s="125" t="s">
        <v>81</v>
      </c>
      <c r="AR59" s="126"/>
      <c r="AS59" s="132">
        <v>0</v>
      </c>
      <c r="AT59" s="133">
        <f>ROUND(SUM(AV59:AW59),2)</f>
        <v>0</v>
      </c>
      <c r="AU59" s="134">
        <f>'08 - VRN'!P78</f>
        <v>0</v>
      </c>
      <c r="AV59" s="133">
        <f>'08 - VRN'!J30</f>
        <v>0</v>
      </c>
      <c r="AW59" s="133">
        <f>'08 - VRN'!J31</f>
        <v>0</v>
      </c>
      <c r="AX59" s="133">
        <f>'08 - VRN'!J32</f>
        <v>0</v>
      </c>
      <c r="AY59" s="133">
        <f>'08 - VRN'!J33</f>
        <v>0</v>
      </c>
      <c r="AZ59" s="133">
        <f>'08 - VRN'!F30</f>
        <v>0</v>
      </c>
      <c r="BA59" s="133">
        <f>'08 - VRN'!F31</f>
        <v>0</v>
      </c>
      <c r="BB59" s="133">
        <f>'08 - VRN'!F32</f>
        <v>0</v>
      </c>
      <c r="BC59" s="133">
        <f>'08 - VRN'!F33</f>
        <v>0</v>
      </c>
      <c r="BD59" s="135">
        <f>'08 - VRN'!F34</f>
        <v>0</v>
      </c>
      <c r="BT59" s="131" t="s">
        <v>82</v>
      </c>
      <c r="BV59" s="131" t="s">
        <v>76</v>
      </c>
      <c r="BW59" s="131" t="s">
        <v>105</v>
      </c>
      <c r="BX59" s="131" t="s">
        <v>7</v>
      </c>
      <c r="CL59" s="131" t="s">
        <v>21</v>
      </c>
      <c r="CM59" s="131" t="s">
        <v>84</v>
      </c>
    </row>
    <row r="60" s="1" customFormat="1" ht="30" customHeight="1">
      <c r="B60" s="46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74"/>
      <c r="AM60" s="74"/>
      <c r="AN60" s="74"/>
      <c r="AO60" s="74"/>
      <c r="AP60" s="74"/>
      <c r="AQ60" s="74"/>
      <c r="AR60" s="72"/>
    </row>
    <row r="61" s="1" customFormat="1" ht="6.96" customHeight="1">
      <c r="B61" s="67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72"/>
    </row>
  </sheetData>
  <sheetProtection sheet="1" formatColumns="0" formatRows="0" objects="1" scenarios="1" spinCount="100000" saltValue="SYcMCZaR0ppFouz7GcxZUZekvNye86biYAUMMSkZWxya5H0a7TIdLT1Khu7X0RGPJ4pt2x8u6PWbcr6fu2gFXg==" hashValue="udkDFF7xHB6MvDSkfhO01bqzQi5R3avP1NVxZbCMBwj82amFq/3r4sA6QBmVAk3qAOhjhzCAhGCzUI+bTTTjRA==" algorithmName="SHA-512" password="CC35"/>
  <mergeCells count="69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9:AP59"/>
    <mergeCell ref="AN57:AP57"/>
    <mergeCell ref="AN54:AP54"/>
    <mergeCell ref="AN55:AP55"/>
    <mergeCell ref="AN56:AP56"/>
    <mergeCell ref="AN58:AP58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D58:H58"/>
    <mergeCell ref="C49:G49"/>
    <mergeCell ref="D52:H52"/>
    <mergeCell ref="D53:H53"/>
    <mergeCell ref="D54:H54"/>
    <mergeCell ref="D55:H55"/>
    <mergeCell ref="D56:H56"/>
    <mergeCell ref="D57:H57"/>
    <mergeCell ref="D59:H59"/>
    <mergeCell ref="AM46:AP46"/>
    <mergeCell ref="AS46:AT48"/>
    <mergeCell ref="AN49:AP49"/>
    <mergeCell ref="L42:AO42"/>
    <mergeCell ref="AM44:AN44"/>
    <mergeCell ref="I49:AF49"/>
    <mergeCell ref="AG49:AM49"/>
    <mergeCell ref="J53:AF53"/>
    <mergeCell ref="J54:AF54"/>
    <mergeCell ref="J55:AF55"/>
    <mergeCell ref="J56:AF56"/>
    <mergeCell ref="J57:AF57"/>
    <mergeCell ref="J58:AF58"/>
    <mergeCell ref="J59:AF59"/>
    <mergeCell ref="AN53:AP53"/>
    <mergeCell ref="AN52:AP52"/>
    <mergeCell ref="AG52:AM52"/>
    <mergeCell ref="AG53:AM53"/>
    <mergeCell ref="AG54:AM54"/>
    <mergeCell ref="AG55:AM55"/>
    <mergeCell ref="AG56:AM56"/>
    <mergeCell ref="AG57:AM57"/>
    <mergeCell ref="AG58:AM58"/>
    <mergeCell ref="AG59:AM59"/>
    <mergeCell ref="AG51:AM51"/>
    <mergeCell ref="AN51:AP51"/>
  </mergeCells>
  <hyperlinks>
    <hyperlink ref="K1:S1" location="C2" display="1) Rekapitulace stavby"/>
    <hyperlink ref="W1:AI1" location="C51" display="2) Rekapitulace objektů stavby a soupisů prací"/>
    <hyperlink ref="A52" location="'01 - 1.etapa - rek. učebn...'!C2" display="/"/>
    <hyperlink ref="A53" location="'02 - zdravotně technické ...'!C2" display="/"/>
    <hyperlink ref="A54" location="'03 - slaboproud - přenos'!C2" display="/"/>
    <hyperlink ref="A55" location="'04 - silnoproud - přenos'!C2" display="/"/>
    <hyperlink ref="A56" location="'05 - vzduchotechnika - př...'!C2" display="/"/>
    <hyperlink ref="A57" location="'06 - rozvod plynu - přenos'!C2" display="/"/>
    <hyperlink ref="A58" location="'07 - Laboratoř a učebna -...'!C2" display="/"/>
    <hyperlink ref="A59" location="'08 - VR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1" customWidth="1"/>
    <col min="2" max="2" width="1.664063" style="291" customWidth="1"/>
    <col min="3" max="4" width="5" style="291" customWidth="1"/>
    <col min="5" max="5" width="11.67" style="291" customWidth="1"/>
    <col min="6" max="6" width="9.17" style="291" customWidth="1"/>
    <col min="7" max="7" width="5" style="291" customWidth="1"/>
    <col min="8" max="8" width="77.83" style="291" customWidth="1"/>
    <col min="9" max="10" width="20" style="291" customWidth="1"/>
    <col min="11" max="11" width="1.664063" style="291" customWidth="1"/>
  </cols>
  <sheetData>
    <row r="1" ht="37.5" customHeight="1"/>
    <row r="2" ht="7.5" customHeight="1">
      <c r="B2" s="292"/>
      <c r="C2" s="293"/>
      <c r="D2" s="293"/>
      <c r="E2" s="293"/>
      <c r="F2" s="293"/>
      <c r="G2" s="293"/>
      <c r="H2" s="293"/>
      <c r="I2" s="293"/>
      <c r="J2" s="293"/>
      <c r="K2" s="294"/>
    </row>
    <row r="3" s="15" customFormat="1" ht="45" customHeight="1">
      <c r="B3" s="295"/>
      <c r="C3" s="296" t="s">
        <v>1335</v>
      </c>
      <c r="D3" s="296"/>
      <c r="E3" s="296"/>
      <c r="F3" s="296"/>
      <c r="G3" s="296"/>
      <c r="H3" s="296"/>
      <c r="I3" s="296"/>
      <c r="J3" s="296"/>
      <c r="K3" s="297"/>
    </row>
    <row r="4" ht="25.5" customHeight="1">
      <c r="B4" s="298"/>
      <c r="C4" s="299" t="s">
        <v>1336</v>
      </c>
      <c r="D4" s="299"/>
      <c r="E4" s="299"/>
      <c r="F4" s="299"/>
      <c r="G4" s="299"/>
      <c r="H4" s="299"/>
      <c r="I4" s="299"/>
      <c r="J4" s="299"/>
      <c r="K4" s="300"/>
    </row>
    <row r="5" ht="5.25" customHeight="1">
      <c r="B5" s="298"/>
      <c r="C5" s="301"/>
      <c r="D5" s="301"/>
      <c r="E5" s="301"/>
      <c r="F5" s="301"/>
      <c r="G5" s="301"/>
      <c r="H5" s="301"/>
      <c r="I5" s="301"/>
      <c r="J5" s="301"/>
      <c r="K5" s="300"/>
    </row>
    <row r="6" ht="15" customHeight="1">
      <c r="B6" s="298"/>
      <c r="C6" s="302" t="s">
        <v>1337</v>
      </c>
      <c r="D6" s="302"/>
      <c r="E6" s="302"/>
      <c r="F6" s="302"/>
      <c r="G6" s="302"/>
      <c r="H6" s="302"/>
      <c r="I6" s="302"/>
      <c r="J6" s="302"/>
      <c r="K6" s="300"/>
    </row>
    <row r="7" ht="15" customHeight="1">
      <c r="B7" s="303"/>
      <c r="C7" s="302" t="s">
        <v>1338</v>
      </c>
      <c r="D7" s="302"/>
      <c r="E7" s="302"/>
      <c r="F7" s="302"/>
      <c r="G7" s="302"/>
      <c r="H7" s="302"/>
      <c r="I7" s="302"/>
      <c r="J7" s="302"/>
      <c r="K7" s="300"/>
    </row>
    <row r="8" ht="12.75" customHeight="1">
      <c r="B8" s="303"/>
      <c r="C8" s="302"/>
      <c r="D8" s="302"/>
      <c r="E8" s="302"/>
      <c r="F8" s="302"/>
      <c r="G8" s="302"/>
      <c r="H8" s="302"/>
      <c r="I8" s="302"/>
      <c r="J8" s="302"/>
      <c r="K8" s="300"/>
    </row>
    <row r="9" ht="15" customHeight="1">
      <c r="B9" s="303"/>
      <c r="C9" s="302" t="s">
        <v>1339</v>
      </c>
      <c r="D9" s="302"/>
      <c r="E9" s="302"/>
      <c r="F9" s="302"/>
      <c r="G9" s="302"/>
      <c r="H9" s="302"/>
      <c r="I9" s="302"/>
      <c r="J9" s="302"/>
      <c r="K9" s="300"/>
    </row>
    <row r="10" ht="15" customHeight="1">
      <c r="B10" s="303"/>
      <c r="C10" s="302"/>
      <c r="D10" s="302" t="s">
        <v>1340</v>
      </c>
      <c r="E10" s="302"/>
      <c r="F10" s="302"/>
      <c r="G10" s="302"/>
      <c r="H10" s="302"/>
      <c r="I10" s="302"/>
      <c r="J10" s="302"/>
      <c r="K10" s="300"/>
    </row>
    <row r="11" ht="15" customHeight="1">
      <c r="B11" s="303"/>
      <c r="C11" s="304"/>
      <c r="D11" s="302" t="s">
        <v>1341</v>
      </c>
      <c r="E11" s="302"/>
      <c r="F11" s="302"/>
      <c r="G11" s="302"/>
      <c r="H11" s="302"/>
      <c r="I11" s="302"/>
      <c r="J11" s="302"/>
      <c r="K11" s="300"/>
    </row>
    <row r="12" ht="12.75" customHeight="1">
      <c r="B12" s="303"/>
      <c r="C12" s="304"/>
      <c r="D12" s="304"/>
      <c r="E12" s="304"/>
      <c r="F12" s="304"/>
      <c r="G12" s="304"/>
      <c r="H12" s="304"/>
      <c r="I12" s="304"/>
      <c r="J12" s="304"/>
      <c r="K12" s="300"/>
    </row>
    <row r="13" ht="15" customHeight="1">
      <c r="B13" s="303"/>
      <c r="C13" s="304"/>
      <c r="D13" s="302" t="s">
        <v>1342</v>
      </c>
      <c r="E13" s="302"/>
      <c r="F13" s="302"/>
      <c r="G13" s="302"/>
      <c r="H13" s="302"/>
      <c r="I13" s="302"/>
      <c r="J13" s="302"/>
      <c r="K13" s="300"/>
    </row>
    <row r="14" ht="15" customHeight="1">
      <c r="B14" s="303"/>
      <c r="C14" s="304"/>
      <c r="D14" s="302" t="s">
        <v>1343</v>
      </c>
      <c r="E14" s="302"/>
      <c r="F14" s="302"/>
      <c r="G14" s="302"/>
      <c r="H14" s="302"/>
      <c r="I14" s="302"/>
      <c r="J14" s="302"/>
      <c r="K14" s="300"/>
    </row>
    <row r="15" ht="15" customHeight="1">
      <c r="B15" s="303"/>
      <c r="C15" s="304"/>
      <c r="D15" s="302" t="s">
        <v>1344</v>
      </c>
      <c r="E15" s="302"/>
      <c r="F15" s="302"/>
      <c r="G15" s="302"/>
      <c r="H15" s="302"/>
      <c r="I15" s="302"/>
      <c r="J15" s="302"/>
      <c r="K15" s="300"/>
    </row>
    <row r="16" ht="15" customHeight="1">
      <c r="B16" s="303"/>
      <c r="C16" s="304"/>
      <c r="D16" s="304"/>
      <c r="E16" s="305" t="s">
        <v>81</v>
      </c>
      <c r="F16" s="302" t="s">
        <v>1345</v>
      </c>
      <c r="G16" s="302"/>
      <c r="H16" s="302"/>
      <c r="I16" s="302"/>
      <c r="J16" s="302"/>
      <c r="K16" s="300"/>
    </row>
    <row r="17" ht="15" customHeight="1">
      <c r="B17" s="303"/>
      <c r="C17" s="304"/>
      <c r="D17" s="304"/>
      <c r="E17" s="305" t="s">
        <v>1346</v>
      </c>
      <c r="F17" s="302" t="s">
        <v>1347</v>
      </c>
      <c r="G17" s="302"/>
      <c r="H17" s="302"/>
      <c r="I17" s="302"/>
      <c r="J17" s="302"/>
      <c r="K17" s="300"/>
    </row>
    <row r="18" ht="15" customHeight="1">
      <c r="B18" s="303"/>
      <c r="C18" s="304"/>
      <c r="D18" s="304"/>
      <c r="E18" s="305" t="s">
        <v>1348</v>
      </c>
      <c r="F18" s="302" t="s">
        <v>1349</v>
      </c>
      <c r="G18" s="302"/>
      <c r="H18" s="302"/>
      <c r="I18" s="302"/>
      <c r="J18" s="302"/>
      <c r="K18" s="300"/>
    </row>
    <row r="19" ht="15" customHeight="1">
      <c r="B19" s="303"/>
      <c r="C19" s="304"/>
      <c r="D19" s="304"/>
      <c r="E19" s="305" t="s">
        <v>1299</v>
      </c>
      <c r="F19" s="302" t="s">
        <v>1350</v>
      </c>
      <c r="G19" s="302"/>
      <c r="H19" s="302"/>
      <c r="I19" s="302"/>
      <c r="J19" s="302"/>
      <c r="K19" s="300"/>
    </row>
    <row r="20" ht="15" customHeight="1">
      <c r="B20" s="303"/>
      <c r="C20" s="304"/>
      <c r="D20" s="304"/>
      <c r="E20" s="305" t="s">
        <v>1351</v>
      </c>
      <c r="F20" s="302" t="s">
        <v>1352</v>
      </c>
      <c r="G20" s="302"/>
      <c r="H20" s="302"/>
      <c r="I20" s="302"/>
      <c r="J20" s="302"/>
      <c r="K20" s="300"/>
    </row>
    <row r="21" ht="15" customHeight="1">
      <c r="B21" s="303"/>
      <c r="C21" s="304"/>
      <c r="D21" s="304"/>
      <c r="E21" s="305" t="s">
        <v>1353</v>
      </c>
      <c r="F21" s="302" t="s">
        <v>1354</v>
      </c>
      <c r="G21" s="302"/>
      <c r="H21" s="302"/>
      <c r="I21" s="302"/>
      <c r="J21" s="302"/>
      <c r="K21" s="300"/>
    </row>
    <row r="22" ht="12.75" customHeight="1">
      <c r="B22" s="303"/>
      <c r="C22" s="304"/>
      <c r="D22" s="304"/>
      <c r="E22" s="304"/>
      <c r="F22" s="304"/>
      <c r="G22" s="304"/>
      <c r="H22" s="304"/>
      <c r="I22" s="304"/>
      <c r="J22" s="304"/>
      <c r="K22" s="300"/>
    </row>
    <row r="23" ht="15" customHeight="1">
      <c r="B23" s="303"/>
      <c r="C23" s="302" t="s">
        <v>1355</v>
      </c>
      <c r="D23" s="302"/>
      <c r="E23" s="302"/>
      <c r="F23" s="302"/>
      <c r="G23" s="302"/>
      <c r="H23" s="302"/>
      <c r="I23" s="302"/>
      <c r="J23" s="302"/>
      <c r="K23" s="300"/>
    </row>
    <row r="24" ht="15" customHeight="1">
      <c r="B24" s="303"/>
      <c r="C24" s="302" t="s">
        <v>1356</v>
      </c>
      <c r="D24" s="302"/>
      <c r="E24" s="302"/>
      <c r="F24" s="302"/>
      <c r="G24" s="302"/>
      <c r="H24" s="302"/>
      <c r="I24" s="302"/>
      <c r="J24" s="302"/>
      <c r="K24" s="300"/>
    </row>
    <row r="25" ht="15" customHeight="1">
      <c r="B25" s="303"/>
      <c r="C25" s="302"/>
      <c r="D25" s="302" t="s">
        <v>1357</v>
      </c>
      <c r="E25" s="302"/>
      <c r="F25" s="302"/>
      <c r="G25" s="302"/>
      <c r="H25" s="302"/>
      <c r="I25" s="302"/>
      <c r="J25" s="302"/>
      <c r="K25" s="300"/>
    </row>
    <row r="26" ht="15" customHeight="1">
      <c r="B26" s="303"/>
      <c r="C26" s="304"/>
      <c r="D26" s="302" t="s">
        <v>1358</v>
      </c>
      <c r="E26" s="302"/>
      <c r="F26" s="302"/>
      <c r="G26" s="302"/>
      <c r="H26" s="302"/>
      <c r="I26" s="302"/>
      <c r="J26" s="302"/>
      <c r="K26" s="300"/>
    </row>
    <row r="27" ht="12.75" customHeight="1">
      <c r="B27" s="303"/>
      <c r="C27" s="304"/>
      <c r="D27" s="304"/>
      <c r="E27" s="304"/>
      <c r="F27" s="304"/>
      <c r="G27" s="304"/>
      <c r="H27" s="304"/>
      <c r="I27" s="304"/>
      <c r="J27" s="304"/>
      <c r="K27" s="300"/>
    </row>
    <row r="28" ht="15" customHeight="1">
      <c r="B28" s="303"/>
      <c r="C28" s="304"/>
      <c r="D28" s="302" t="s">
        <v>1359</v>
      </c>
      <c r="E28" s="302"/>
      <c r="F28" s="302"/>
      <c r="G28" s="302"/>
      <c r="H28" s="302"/>
      <c r="I28" s="302"/>
      <c r="J28" s="302"/>
      <c r="K28" s="300"/>
    </row>
    <row r="29" ht="15" customHeight="1">
      <c r="B29" s="303"/>
      <c r="C29" s="304"/>
      <c r="D29" s="302" t="s">
        <v>1360</v>
      </c>
      <c r="E29" s="302"/>
      <c r="F29" s="302"/>
      <c r="G29" s="302"/>
      <c r="H29" s="302"/>
      <c r="I29" s="302"/>
      <c r="J29" s="302"/>
      <c r="K29" s="300"/>
    </row>
    <row r="30" ht="12.75" customHeight="1">
      <c r="B30" s="303"/>
      <c r="C30" s="304"/>
      <c r="D30" s="304"/>
      <c r="E30" s="304"/>
      <c r="F30" s="304"/>
      <c r="G30" s="304"/>
      <c r="H30" s="304"/>
      <c r="I30" s="304"/>
      <c r="J30" s="304"/>
      <c r="K30" s="300"/>
    </row>
    <row r="31" ht="15" customHeight="1">
      <c r="B31" s="303"/>
      <c r="C31" s="304"/>
      <c r="D31" s="302" t="s">
        <v>1361</v>
      </c>
      <c r="E31" s="302"/>
      <c r="F31" s="302"/>
      <c r="G31" s="302"/>
      <c r="H31" s="302"/>
      <c r="I31" s="302"/>
      <c r="J31" s="302"/>
      <c r="K31" s="300"/>
    </row>
    <row r="32" ht="15" customHeight="1">
      <c r="B32" s="303"/>
      <c r="C32" s="304"/>
      <c r="D32" s="302" t="s">
        <v>1362</v>
      </c>
      <c r="E32" s="302"/>
      <c r="F32" s="302"/>
      <c r="G32" s="302"/>
      <c r="H32" s="302"/>
      <c r="I32" s="302"/>
      <c r="J32" s="302"/>
      <c r="K32" s="300"/>
    </row>
    <row r="33" ht="15" customHeight="1">
      <c r="B33" s="303"/>
      <c r="C33" s="304"/>
      <c r="D33" s="302" t="s">
        <v>1363</v>
      </c>
      <c r="E33" s="302"/>
      <c r="F33" s="302"/>
      <c r="G33" s="302"/>
      <c r="H33" s="302"/>
      <c r="I33" s="302"/>
      <c r="J33" s="302"/>
      <c r="K33" s="300"/>
    </row>
    <row r="34" ht="15" customHeight="1">
      <c r="B34" s="303"/>
      <c r="C34" s="304"/>
      <c r="D34" s="302"/>
      <c r="E34" s="306" t="s">
        <v>146</v>
      </c>
      <c r="F34" s="302"/>
      <c r="G34" s="302" t="s">
        <v>1364</v>
      </c>
      <c r="H34" s="302"/>
      <c r="I34" s="302"/>
      <c r="J34" s="302"/>
      <c r="K34" s="300"/>
    </row>
    <row r="35" ht="30.75" customHeight="1">
      <c r="B35" s="303"/>
      <c r="C35" s="304"/>
      <c r="D35" s="302"/>
      <c r="E35" s="306" t="s">
        <v>1365</v>
      </c>
      <c r="F35" s="302"/>
      <c r="G35" s="302" t="s">
        <v>1366</v>
      </c>
      <c r="H35" s="302"/>
      <c r="I35" s="302"/>
      <c r="J35" s="302"/>
      <c r="K35" s="300"/>
    </row>
    <row r="36" ht="15" customHeight="1">
      <c r="B36" s="303"/>
      <c r="C36" s="304"/>
      <c r="D36" s="302"/>
      <c r="E36" s="306" t="s">
        <v>55</v>
      </c>
      <c r="F36" s="302"/>
      <c r="G36" s="302" t="s">
        <v>1367</v>
      </c>
      <c r="H36" s="302"/>
      <c r="I36" s="302"/>
      <c r="J36" s="302"/>
      <c r="K36" s="300"/>
    </row>
    <row r="37" ht="15" customHeight="1">
      <c r="B37" s="303"/>
      <c r="C37" s="304"/>
      <c r="D37" s="302"/>
      <c r="E37" s="306" t="s">
        <v>147</v>
      </c>
      <c r="F37" s="302"/>
      <c r="G37" s="302" t="s">
        <v>1368</v>
      </c>
      <c r="H37" s="302"/>
      <c r="I37" s="302"/>
      <c r="J37" s="302"/>
      <c r="K37" s="300"/>
    </row>
    <row r="38" ht="15" customHeight="1">
      <c r="B38" s="303"/>
      <c r="C38" s="304"/>
      <c r="D38" s="302"/>
      <c r="E38" s="306" t="s">
        <v>148</v>
      </c>
      <c r="F38" s="302"/>
      <c r="G38" s="302" t="s">
        <v>1369</v>
      </c>
      <c r="H38" s="302"/>
      <c r="I38" s="302"/>
      <c r="J38" s="302"/>
      <c r="K38" s="300"/>
    </row>
    <row r="39" ht="15" customHeight="1">
      <c r="B39" s="303"/>
      <c r="C39" s="304"/>
      <c r="D39" s="302"/>
      <c r="E39" s="306" t="s">
        <v>149</v>
      </c>
      <c r="F39" s="302"/>
      <c r="G39" s="302" t="s">
        <v>1370</v>
      </c>
      <c r="H39" s="302"/>
      <c r="I39" s="302"/>
      <c r="J39" s="302"/>
      <c r="K39" s="300"/>
    </row>
    <row r="40" ht="15" customHeight="1">
      <c r="B40" s="303"/>
      <c r="C40" s="304"/>
      <c r="D40" s="302"/>
      <c r="E40" s="306" t="s">
        <v>1371</v>
      </c>
      <c r="F40" s="302"/>
      <c r="G40" s="302" t="s">
        <v>1372</v>
      </c>
      <c r="H40" s="302"/>
      <c r="I40" s="302"/>
      <c r="J40" s="302"/>
      <c r="K40" s="300"/>
    </row>
    <row r="41" ht="15" customHeight="1">
      <c r="B41" s="303"/>
      <c r="C41" s="304"/>
      <c r="D41" s="302"/>
      <c r="E41" s="306"/>
      <c r="F41" s="302"/>
      <c r="G41" s="302" t="s">
        <v>1373</v>
      </c>
      <c r="H41" s="302"/>
      <c r="I41" s="302"/>
      <c r="J41" s="302"/>
      <c r="K41" s="300"/>
    </row>
    <row r="42" ht="15" customHeight="1">
      <c r="B42" s="303"/>
      <c r="C42" s="304"/>
      <c r="D42" s="302"/>
      <c r="E42" s="306" t="s">
        <v>1374</v>
      </c>
      <c r="F42" s="302"/>
      <c r="G42" s="302" t="s">
        <v>1375</v>
      </c>
      <c r="H42" s="302"/>
      <c r="I42" s="302"/>
      <c r="J42" s="302"/>
      <c r="K42" s="300"/>
    </row>
    <row r="43" ht="15" customHeight="1">
      <c r="B43" s="303"/>
      <c r="C43" s="304"/>
      <c r="D43" s="302"/>
      <c r="E43" s="306" t="s">
        <v>151</v>
      </c>
      <c r="F43" s="302"/>
      <c r="G43" s="302" t="s">
        <v>1376</v>
      </c>
      <c r="H43" s="302"/>
      <c r="I43" s="302"/>
      <c r="J43" s="302"/>
      <c r="K43" s="300"/>
    </row>
    <row r="44" ht="12.75" customHeight="1">
      <c r="B44" s="303"/>
      <c r="C44" s="304"/>
      <c r="D44" s="302"/>
      <c r="E44" s="302"/>
      <c r="F44" s="302"/>
      <c r="G44" s="302"/>
      <c r="H44" s="302"/>
      <c r="I44" s="302"/>
      <c r="J44" s="302"/>
      <c r="K44" s="300"/>
    </row>
    <row r="45" ht="15" customHeight="1">
      <c r="B45" s="303"/>
      <c r="C45" s="304"/>
      <c r="D45" s="302" t="s">
        <v>1377</v>
      </c>
      <c r="E45" s="302"/>
      <c r="F45" s="302"/>
      <c r="G45" s="302"/>
      <c r="H45" s="302"/>
      <c r="I45" s="302"/>
      <c r="J45" s="302"/>
      <c r="K45" s="300"/>
    </row>
    <row r="46" ht="15" customHeight="1">
      <c r="B46" s="303"/>
      <c r="C46" s="304"/>
      <c r="D46" s="304"/>
      <c r="E46" s="302" t="s">
        <v>1378</v>
      </c>
      <c r="F46" s="302"/>
      <c r="G46" s="302"/>
      <c r="H46" s="302"/>
      <c r="I46" s="302"/>
      <c r="J46" s="302"/>
      <c r="K46" s="300"/>
    </row>
    <row r="47" ht="15" customHeight="1">
      <c r="B47" s="303"/>
      <c r="C47" s="304"/>
      <c r="D47" s="304"/>
      <c r="E47" s="302" t="s">
        <v>1379</v>
      </c>
      <c r="F47" s="302"/>
      <c r="G47" s="302"/>
      <c r="H47" s="302"/>
      <c r="I47" s="302"/>
      <c r="J47" s="302"/>
      <c r="K47" s="300"/>
    </row>
    <row r="48" ht="15" customHeight="1">
      <c r="B48" s="303"/>
      <c r="C48" s="304"/>
      <c r="D48" s="304"/>
      <c r="E48" s="302" t="s">
        <v>1380</v>
      </c>
      <c r="F48" s="302"/>
      <c r="G48" s="302"/>
      <c r="H48" s="302"/>
      <c r="I48" s="302"/>
      <c r="J48" s="302"/>
      <c r="K48" s="300"/>
    </row>
    <row r="49" ht="15" customHeight="1">
      <c r="B49" s="303"/>
      <c r="C49" s="304"/>
      <c r="D49" s="302" t="s">
        <v>1381</v>
      </c>
      <c r="E49" s="302"/>
      <c r="F49" s="302"/>
      <c r="G49" s="302"/>
      <c r="H49" s="302"/>
      <c r="I49" s="302"/>
      <c r="J49" s="302"/>
      <c r="K49" s="300"/>
    </row>
    <row r="50" ht="25.5" customHeight="1">
      <c r="B50" s="298"/>
      <c r="C50" s="299" t="s">
        <v>1382</v>
      </c>
      <c r="D50" s="299"/>
      <c r="E50" s="299"/>
      <c r="F50" s="299"/>
      <c r="G50" s="299"/>
      <c r="H50" s="299"/>
      <c r="I50" s="299"/>
      <c r="J50" s="299"/>
      <c r="K50" s="300"/>
    </row>
    <row r="51" ht="5.25" customHeight="1">
      <c r="B51" s="298"/>
      <c r="C51" s="301"/>
      <c r="D51" s="301"/>
      <c r="E51" s="301"/>
      <c r="F51" s="301"/>
      <c r="G51" s="301"/>
      <c r="H51" s="301"/>
      <c r="I51" s="301"/>
      <c r="J51" s="301"/>
      <c r="K51" s="300"/>
    </row>
    <row r="52" ht="15" customHeight="1">
      <c r="B52" s="298"/>
      <c r="C52" s="302" t="s">
        <v>1383</v>
      </c>
      <c r="D52" s="302"/>
      <c r="E52" s="302"/>
      <c r="F52" s="302"/>
      <c r="G52" s="302"/>
      <c r="H52" s="302"/>
      <c r="I52" s="302"/>
      <c r="J52" s="302"/>
      <c r="K52" s="300"/>
    </row>
    <row r="53" ht="15" customHeight="1">
      <c r="B53" s="298"/>
      <c r="C53" s="302" t="s">
        <v>1384</v>
      </c>
      <c r="D53" s="302"/>
      <c r="E53" s="302"/>
      <c r="F53" s="302"/>
      <c r="G53" s="302"/>
      <c r="H53" s="302"/>
      <c r="I53" s="302"/>
      <c r="J53" s="302"/>
      <c r="K53" s="300"/>
    </row>
    <row r="54" ht="12.75" customHeight="1">
      <c r="B54" s="298"/>
      <c r="C54" s="302"/>
      <c r="D54" s="302"/>
      <c r="E54" s="302"/>
      <c r="F54" s="302"/>
      <c r="G54" s="302"/>
      <c r="H54" s="302"/>
      <c r="I54" s="302"/>
      <c r="J54" s="302"/>
      <c r="K54" s="300"/>
    </row>
    <row r="55" ht="15" customHeight="1">
      <c r="B55" s="298"/>
      <c r="C55" s="302" t="s">
        <v>1385</v>
      </c>
      <c r="D55" s="302"/>
      <c r="E55" s="302"/>
      <c r="F55" s="302"/>
      <c r="G55" s="302"/>
      <c r="H55" s="302"/>
      <c r="I55" s="302"/>
      <c r="J55" s="302"/>
      <c r="K55" s="300"/>
    </row>
    <row r="56" ht="15" customHeight="1">
      <c r="B56" s="298"/>
      <c r="C56" s="304"/>
      <c r="D56" s="302" t="s">
        <v>1386</v>
      </c>
      <c r="E56" s="302"/>
      <c r="F56" s="302"/>
      <c r="G56" s="302"/>
      <c r="H56" s="302"/>
      <c r="I56" s="302"/>
      <c r="J56" s="302"/>
      <c r="K56" s="300"/>
    </row>
    <row r="57" ht="15" customHeight="1">
      <c r="B57" s="298"/>
      <c r="C57" s="304"/>
      <c r="D57" s="302" t="s">
        <v>1387</v>
      </c>
      <c r="E57" s="302"/>
      <c r="F57" s="302"/>
      <c r="G57" s="302"/>
      <c r="H57" s="302"/>
      <c r="I57" s="302"/>
      <c r="J57" s="302"/>
      <c r="K57" s="300"/>
    </row>
    <row r="58" ht="15" customHeight="1">
      <c r="B58" s="298"/>
      <c r="C58" s="304"/>
      <c r="D58" s="302" t="s">
        <v>1388</v>
      </c>
      <c r="E58" s="302"/>
      <c r="F58" s="302"/>
      <c r="G58" s="302"/>
      <c r="H58" s="302"/>
      <c r="I58" s="302"/>
      <c r="J58" s="302"/>
      <c r="K58" s="300"/>
    </row>
    <row r="59" ht="15" customHeight="1">
      <c r="B59" s="298"/>
      <c r="C59" s="304"/>
      <c r="D59" s="302" t="s">
        <v>1389</v>
      </c>
      <c r="E59" s="302"/>
      <c r="F59" s="302"/>
      <c r="G59" s="302"/>
      <c r="H59" s="302"/>
      <c r="I59" s="302"/>
      <c r="J59" s="302"/>
      <c r="K59" s="300"/>
    </row>
    <row r="60" ht="15" customHeight="1">
      <c r="B60" s="298"/>
      <c r="C60" s="304"/>
      <c r="D60" s="307" t="s">
        <v>1390</v>
      </c>
      <c r="E60" s="307"/>
      <c r="F60" s="307"/>
      <c r="G60" s="307"/>
      <c r="H60" s="307"/>
      <c r="I60" s="307"/>
      <c r="J60" s="307"/>
      <c r="K60" s="300"/>
    </row>
    <row r="61" ht="15" customHeight="1">
      <c r="B61" s="298"/>
      <c r="C61" s="304"/>
      <c r="D61" s="302" t="s">
        <v>1391</v>
      </c>
      <c r="E61" s="302"/>
      <c r="F61" s="302"/>
      <c r="G61" s="302"/>
      <c r="H61" s="302"/>
      <c r="I61" s="302"/>
      <c r="J61" s="302"/>
      <c r="K61" s="300"/>
    </row>
    <row r="62" ht="12.75" customHeight="1">
      <c r="B62" s="298"/>
      <c r="C62" s="304"/>
      <c r="D62" s="304"/>
      <c r="E62" s="308"/>
      <c r="F62" s="304"/>
      <c r="G62" s="304"/>
      <c r="H62" s="304"/>
      <c r="I62" s="304"/>
      <c r="J62" s="304"/>
      <c r="K62" s="300"/>
    </row>
    <row r="63" ht="15" customHeight="1">
      <c r="B63" s="298"/>
      <c r="C63" s="304"/>
      <c r="D63" s="302" t="s">
        <v>1392</v>
      </c>
      <c r="E63" s="302"/>
      <c r="F63" s="302"/>
      <c r="G63" s="302"/>
      <c r="H63" s="302"/>
      <c r="I63" s="302"/>
      <c r="J63" s="302"/>
      <c r="K63" s="300"/>
    </row>
    <row r="64" ht="15" customHeight="1">
      <c r="B64" s="298"/>
      <c r="C64" s="304"/>
      <c r="D64" s="307" t="s">
        <v>1393</v>
      </c>
      <c r="E64" s="307"/>
      <c r="F64" s="307"/>
      <c r="G64" s="307"/>
      <c r="H64" s="307"/>
      <c r="I64" s="307"/>
      <c r="J64" s="307"/>
      <c r="K64" s="300"/>
    </row>
    <row r="65" ht="15" customHeight="1">
      <c r="B65" s="298"/>
      <c r="C65" s="304"/>
      <c r="D65" s="302" t="s">
        <v>1394</v>
      </c>
      <c r="E65" s="302"/>
      <c r="F65" s="302"/>
      <c r="G65" s="302"/>
      <c r="H65" s="302"/>
      <c r="I65" s="302"/>
      <c r="J65" s="302"/>
      <c r="K65" s="300"/>
    </row>
    <row r="66" ht="15" customHeight="1">
      <c r="B66" s="298"/>
      <c r="C66" s="304"/>
      <c r="D66" s="302" t="s">
        <v>1395</v>
      </c>
      <c r="E66" s="302"/>
      <c r="F66" s="302"/>
      <c r="G66" s="302"/>
      <c r="H66" s="302"/>
      <c r="I66" s="302"/>
      <c r="J66" s="302"/>
      <c r="K66" s="300"/>
    </row>
    <row r="67" ht="15" customHeight="1">
      <c r="B67" s="298"/>
      <c r="C67" s="304"/>
      <c r="D67" s="302" t="s">
        <v>1396</v>
      </c>
      <c r="E67" s="302"/>
      <c r="F67" s="302"/>
      <c r="G67" s="302"/>
      <c r="H67" s="302"/>
      <c r="I67" s="302"/>
      <c r="J67" s="302"/>
      <c r="K67" s="300"/>
    </row>
    <row r="68" ht="15" customHeight="1">
      <c r="B68" s="298"/>
      <c r="C68" s="304"/>
      <c r="D68" s="302" t="s">
        <v>1397</v>
      </c>
      <c r="E68" s="302"/>
      <c r="F68" s="302"/>
      <c r="G68" s="302"/>
      <c r="H68" s="302"/>
      <c r="I68" s="302"/>
      <c r="J68" s="302"/>
      <c r="K68" s="300"/>
    </row>
    <row r="69" ht="12.75" customHeight="1">
      <c r="B69" s="309"/>
      <c r="C69" s="310"/>
      <c r="D69" s="310"/>
      <c r="E69" s="310"/>
      <c r="F69" s="310"/>
      <c r="G69" s="310"/>
      <c r="H69" s="310"/>
      <c r="I69" s="310"/>
      <c r="J69" s="310"/>
      <c r="K69" s="311"/>
    </row>
    <row r="70" ht="18.75" customHeight="1">
      <c r="B70" s="312"/>
      <c r="C70" s="312"/>
      <c r="D70" s="312"/>
      <c r="E70" s="312"/>
      <c r="F70" s="312"/>
      <c r="G70" s="312"/>
      <c r="H70" s="312"/>
      <c r="I70" s="312"/>
      <c r="J70" s="312"/>
      <c r="K70" s="313"/>
    </row>
    <row r="71" ht="18.75" customHeight="1">
      <c r="B71" s="313"/>
      <c r="C71" s="313"/>
      <c r="D71" s="313"/>
      <c r="E71" s="313"/>
      <c r="F71" s="313"/>
      <c r="G71" s="313"/>
      <c r="H71" s="313"/>
      <c r="I71" s="313"/>
      <c r="J71" s="313"/>
      <c r="K71" s="313"/>
    </row>
    <row r="72" ht="7.5" customHeight="1">
      <c r="B72" s="314"/>
      <c r="C72" s="315"/>
      <c r="D72" s="315"/>
      <c r="E72" s="315"/>
      <c r="F72" s="315"/>
      <c r="G72" s="315"/>
      <c r="H72" s="315"/>
      <c r="I72" s="315"/>
      <c r="J72" s="315"/>
      <c r="K72" s="316"/>
    </row>
    <row r="73" ht="45" customHeight="1">
      <c r="B73" s="317"/>
      <c r="C73" s="318" t="s">
        <v>110</v>
      </c>
      <c r="D73" s="318"/>
      <c r="E73" s="318"/>
      <c r="F73" s="318"/>
      <c r="G73" s="318"/>
      <c r="H73" s="318"/>
      <c r="I73" s="318"/>
      <c r="J73" s="318"/>
      <c r="K73" s="319"/>
    </row>
    <row r="74" ht="17.25" customHeight="1">
      <c r="B74" s="317"/>
      <c r="C74" s="320" t="s">
        <v>1398</v>
      </c>
      <c r="D74" s="320"/>
      <c r="E74" s="320"/>
      <c r="F74" s="320" t="s">
        <v>1399</v>
      </c>
      <c r="G74" s="321"/>
      <c r="H74" s="320" t="s">
        <v>147</v>
      </c>
      <c r="I74" s="320" t="s">
        <v>59</v>
      </c>
      <c r="J74" s="320" t="s">
        <v>1400</v>
      </c>
      <c r="K74" s="319"/>
    </row>
    <row r="75" ht="17.25" customHeight="1">
      <c r="B75" s="317"/>
      <c r="C75" s="322" t="s">
        <v>1401</v>
      </c>
      <c r="D75" s="322"/>
      <c r="E75" s="322"/>
      <c r="F75" s="323" t="s">
        <v>1402</v>
      </c>
      <c r="G75" s="324"/>
      <c r="H75" s="322"/>
      <c r="I75" s="322"/>
      <c r="J75" s="322" t="s">
        <v>1403</v>
      </c>
      <c r="K75" s="319"/>
    </row>
    <row r="76" ht="5.25" customHeight="1">
      <c r="B76" s="317"/>
      <c r="C76" s="325"/>
      <c r="D76" s="325"/>
      <c r="E76" s="325"/>
      <c r="F76" s="325"/>
      <c r="G76" s="326"/>
      <c r="H76" s="325"/>
      <c r="I76" s="325"/>
      <c r="J76" s="325"/>
      <c r="K76" s="319"/>
    </row>
    <row r="77" ht="15" customHeight="1">
      <c r="B77" s="317"/>
      <c r="C77" s="306" t="s">
        <v>55</v>
      </c>
      <c r="D77" s="325"/>
      <c r="E77" s="325"/>
      <c r="F77" s="327" t="s">
        <v>1404</v>
      </c>
      <c r="G77" s="326"/>
      <c r="H77" s="306" t="s">
        <v>1405</v>
      </c>
      <c r="I77" s="306" t="s">
        <v>1406</v>
      </c>
      <c r="J77" s="306">
        <v>20</v>
      </c>
      <c r="K77" s="319"/>
    </row>
    <row r="78" ht="15" customHeight="1">
      <c r="B78" s="317"/>
      <c r="C78" s="306" t="s">
        <v>1407</v>
      </c>
      <c r="D78" s="306"/>
      <c r="E78" s="306"/>
      <c r="F78" s="327" t="s">
        <v>1404</v>
      </c>
      <c r="G78" s="326"/>
      <c r="H78" s="306" t="s">
        <v>1408</v>
      </c>
      <c r="I78" s="306" t="s">
        <v>1406</v>
      </c>
      <c r="J78" s="306">
        <v>120</v>
      </c>
      <c r="K78" s="319"/>
    </row>
    <row r="79" ht="15" customHeight="1">
      <c r="B79" s="328"/>
      <c r="C79" s="306" t="s">
        <v>1409</v>
      </c>
      <c r="D79" s="306"/>
      <c r="E79" s="306"/>
      <c r="F79" s="327" t="s">
        <v>1410</v>
      </c>
      <c r="G79" s="326"/>
      <c r="H79" s="306" t="s">
        <v>1411</v>
      </c>
      <c r="I79" s="306" t="s">
        <v>1406</v>
      </c>
      <c r="J79" s="306">
        <v>50</v>
      </c>
      <c r="K79" s="319"/>
    </row>
    <row r="80" ht="15" customHeight="1">
      <c r="B80" s="328"/>
      <c r="C80" s="306" t="s">
        <v>1412</v>
      </c>
      <c r="D80" s="306"/>
      <c r="E80" s="306"/>
      <c r="F80" s="327" t="s">
        <v>1404</v>
      </c>
      <c r="G80" s="326"/>
      <c r="H80" s="306" t="s">
        <v>1413</v>
      </c>
      <c r="I80" s="306" t="s">
        <v>1414</v>
      </c>
      <c r="J80" s="306"/>
      <c r="K80" s="319"/>
    </row>
    <row r="81" ht="15" customHeight="1">
      <c r="B81" s="328"/>
      <c r="C81" s="329" t="s">
        <v>1415</v>
      </c>
      <c r="D81" s="329"/>
      <c r="E81" s="329"/>
      <c r="F81" s="330" t="s">
        <v>1410</v>
      </c>
      <c r="G81" s="329"/>
      <c r="H81" s="329" t="s">
        <v>1416</v>
      </c>
      <c r="I81" s="329" t="s">
        <v>1406</v>
      </c>
      <c r="J81" s="329">
        <v>15</v>
      </c>
      <c r="K81" s="319"/>
    </row>
    <row r="82" ht="15" customHeight="1">
      <c r="B82" s="328"/>
      <c r="C82" s="329" t="s">
        <v>1417</v>
      </c>
      <c r="D82" s="329"/>
      <c r="E82" s="329"/>
      <c r="F82" s="330" t="s">
        <v>1410</v>
      </c>
      <c r="G82" s="329"/>
      <c r="H82" s="329" t="s">
        <v>1418</v>
      </c>
      <c r="I82" s="329" t="s">
        <v>1406</v>
      </c>
      <c r="J82" s="329">
        <v>15</v>
      </c>
      <c r="K82" s="319"/>
    </row>
    <row r="83" ht="15" customHeight="1">
      <c r="B83" s="328"/>
      <c r="C83" s="329" t="s">
        <v>1419</v>
      </c>
      <c r="D83" s="329"/>
      <c r="E83" s="329"/>
      <c r="F83" s="330" t="s">
        <v>1410</v>
      </c>
      <c r="G83" s="329"/>
      <c r="H83" s="329" t="s">
        <v>1420</v>
      </c>
      <c r="I83" s="329" t="s">
        <v>1406</v>
      </c>
      <c r="J83" s="329">
        <v>20</v>
      </c>
      <c r="K83" s="319"/>
    </row>
    <row r="84" ht="15" customHeight="1">
      <c r="B84" s="328"/>
      <c r="C84" s="329" t="s">
        <v>1421</v>
      </c>
      <c r="D84" s="329"/>
      <c r="E84" s="329"/>
      <c r="F84" s="330" t="s">
        <v>1410</v>
      </c>
      <c r="G84" s="329"/>
      <c r="H84" s="329" t="s">
        <v>1422</v>
      </c>
      <c r="I84" s="329" t="s">
        <v>1406</v>
      </c>
      <c r="J84" s="329">
        <v>20</v>
      </c>
      <c r="K84" s="319"/>
    </row>
    <row r="85" ht="15" customHeight="1">
      <c r="B85" s="328"/>
      <c r="C85" s="306" t="s">
        <v>1423</v>
      </c>
      <c r="D85" s="306"/>
      <c r="E85" s="306"/>
      <c r="F85" s="327" t="s">
        <v>1410</v>
      </c>
      <c r="G85" s="326"/>
      <c r="H85" s="306" t="s">
        <v>1424</v>
      </c>
      <c r="I85" s="306" t="s">
        <v>1406</v>
      </c>
      <c r="J85" s="306">
        <v>50</v>
      </c>
      <c r="K85" s="319"/>
    </row>
    <row r="86" ht="15" customHeight="1">
      <c r="B86" s="328"/>
      <c r="C86" s="306" t="s">
        <v>1425</v>
      </c>
      <c r="D86" s="306"/>
      <c r="E86" s="306"/>
      <c r="F86" s="327" t="s">
        <v>1410</v>
      </c>
      <c r="G86" s="326"/>
      <c r="H86" s="306" t="s">
        <v>1426</v>
      </c>
      <c r="I86" s="306" t="s">
        <v>1406</v>
      </c>
      <c r="J86" s="306">
        <v>20</v>
      </c>
      <c r="K86" s="319"/>
    </row>
    <row r="87" ht="15" customHeight="1">
      <c r="B87" s="328"/>
      <c r="C87" s="306" t="s">
        <v>1427</v>
      </c>
      <c r="D87" s="306"/>
      <c r="E87" s="306"/>
      <c r="F87" s="327" t="s">
        <v>1410</v>
      </c>
      <c r="G87" s="326"/>
      <c r="H87" s="306" t="s">
        <v>1428</v>
      </c>
      <c r="I87" s="306" t="s">
        <v>1406</v>
      </c>
      <c r="J87" s="306">
        <v>20</v>
      </c>
      <c r="K87" s="319"/>
    </row>
    <row r="88" ht="15" customHeight="1">
      <c r="B88" s="328"/>
      <c r="C88" s="306" t="s">
        <v>1429</v>
      </c>
      <c r="D88" s="306"/>
      <c r="E88" s="306"/>
      <c r="F88" s="327" t="s">
        <v>1410</v>
      </c>
      <c r="G88" s="326"/>
      <c r="H88" s="306" t="s">
        <v>1430</v>
      </c>
      <c r="I88" s="306" t="s">
        <v>1406</v>
      </c>
      <c r="J88" s="306">
        <v>50</v>
      </c>
      <c r="K88" s="319"/>
    </row>
    <row r="89" ht="15" customHeight="1">
      <c r="B89" s="328"/>
      <c r="C89" s="306" t="s">
        <v>1431</v>
      </c>
      <c r="D89" s="306"/>
      <c r="E89" s="306"/>
      <c r="F89" s="327" t="s">
        <v>1410</v>
      </c>
      <c r="G89" s="326"/>
      <c r="H89" s="306" t="s">
        <v>1431</v>
      </c>
      <c r="I89" s="306" t="s">
        <v>1406</v>
      </c>
      <c r="J89" s="306">
        <v>50</v>
      </c>
      <c r="K89" s="319"/>
    </row>
    <row r="90" ht="15" customHeight="1">
      <c r="B90" s="328"/>
      <c r="C90" s="306" t="s">
        <v>152</v>
      </c>
      <c r="D90" s="306"/>
      <c r="E90" s="306"/>
      <c r="F90" s="327" t="s">
        <v>1410</v>
      </c>
      <c r="G90" s="326"/>
      <c r="H90" s="306" t="s">
        <v>1432</v>
      </c>
      <c r="I90" s="306" t="s">
        <v>1406</v>
      </c>
      <c r="J90" s="306">
        <v>255</v>
      </c>
      <c r="K90" s="319"/>
    </row>
    <row r="91" ht="15" customHeight="1">
      <c r="B91" s="328"/>
      <c r="C91" s="306" t="s">
        <v>1433</v>
      </c>
      <c r="D91" s="306"/>
      <c r="E91" s="306"/>
      <c r="F91" s="327" t="s">
        <v>1404</v>
      </c>
      <c r="G91" s="326"/>
      <c r="H91" s="306" t="s">
        <v>1434</v>
      </c>
      <c r="I91" s="306" t="s">
        <v>1435</v>
      </c>
      <c r="J91" s="306"/>
      <c r="K91" s="319"/>
    </row>
    <row r="92" ht="15" customHeight="1">
      <c r="B92" s="328"/>
      <c r="C92" s="306" t="s">
        <v>1436</v>
      </c>
      <c r="D92" s="306"/>
      <c r="E92" s="306"/>
      <c r="F92" s="327" t="s">
        <v>1404</v>
      </c>
      <c r="G92" s="326"/>
      <c r="H92" s="306" t="s">
        <v>1437</v>
      </c>
      <c r="I92" s="306" t="s">
        <v>1438</v>
      </c>
      <c r="J92" s="306"/>
      <c r="K92" s="319"/>
    </row>
    <row r="93" ht="15" customHeight="1">
      <c r="B93" s="328"/>
      <c r="C93" s="306" t="s">
        <v>1439</v>
      </c>
      <c r="D93" s="306"/>
      <c r="E93" s="306"/>
      <c r="F93" s="327" t="s">
        <v>1404</v>
      </c>
      <c r="G93" s="326"/>
      <c r="H93" s="306" t="s">
        <v>1439</v>
      </c>
      <c r="I93" s="306" t="s">
        <v>1438</v>
      </c>
      <c r="J93" s="306"/>
      <c r="K93" s="319"/>
    </row>
    <row r="94" ht="15" customHeight="1">
      <c r="B94" s="328"/>
      <c r="C94" s="306" t="s">
        <v>40</v>
      </c>
      <c r="D94" s="306"/>
      <c r="E94" s="306"/>
      <c r="F94" s="327" t="s">
        <v>1404</v>
      </c>
      <c r="G94" s="326"/>
      <c r="H94" s="306" t="s">
        <v>1440</v>
      </c>
      <c r="I94" s="306" t="s">
        <v>1438</v>
      </c>
      <c r="J94" s="306"/>
      <c r="K94" s="319"/>
    </row>
    <row r="95" ht="15" customHeight="1">
      <c r="B95" s="328"/>
      <c r="C95" s="306" t="s">
        <v>50</v>
      </c>
      <c r="D95" s="306"/>
      <c r="E95" s="306"/>
      <c r="F95" s="327" t="s">
        <v>1404</v>
      </c>
      <c r="G95" s="326"/>
      <c r="H95" s="306" t="s">
        <v>1441</v>
      </c>
      <c r="I95" s="306" t="s">
        <v>1438</v>
      </c>
      <c r="J95" s="306"/>
      <c r="K95" s="319"/>
    </row>
    <row r="96" ht="15" customHeight="1">
      <c r="B96" s="331"/>
      <c r="C96" s="332"/>
      <c r="D96" s="332"/>
      <c r="E96" s="332"/>
      <c r="F96" s="332"/>
      <c r="G96" s="332"/>
      <c r="H96" s="332"/>
      <c r="I96" s="332"/>
      <c r="J96" s="332"/>
      <c r="K96" s="333"/>
    </row>
    <row r="97" ht="18.75" customHeight="1">
      <c r="B97" s="334"/>
      <c r="C97" s="335"/>
      <c r="D97" s="335"/>
      <c r="E97" s="335"/>
      <c r="F97" s="335"/>
      <c r="G97" s="335"/>
      <c r="H97" s="335"/>
      <c r="I97" s="335"/>
      <c r="J97" s="335"/>
      <c r="K97" s="334"/>
    </row>
    <row r="98" ht="18.75" customHeight="1">
      <c r="B98" s="313"/>
      <c r="C98" s="313"/>
      <c r="D98" s="313"/>
      <c r="E98" s="313"/>
      <c r="F98" s="313"/>
      <c r="G98" s="313"/>
      <c r="H98" s="313"/>
      <c r="I98" s="313"/>
      <c r="J98" s="313"/>
      <c r="K98" s="313"/>
    </row>
    <row r="99" ht="7.5" customHeight="1">
      <c r="B99" s="314"/>
      <c r="C99" s="315"/>
      <c r="D99" s="315"/>
      <c r="E99" s="315"/>
      <c r="F99" s="315"/>
      <c r="G99" s="315"/>
      <c r="H99" s="315"/>
      <c r="I99" s="315"/>
      <c r="J99" s="315"/>
      <c r="K99" s="316"/>
    </row>
    <row r="100" ht="45" customHeight="1">
      <c r="B100" s="317"/>
      <c r="C100" s="318" t="s">
        <v>1442</v>
      </c>
      <c r="D100" s="318"/>
      <c r="E100" s="318"/>
      <c r="F100" s="318"/>
      <c r="G100" s="318"/>
      <c r="H100" s="318"/>
      <c r="I100" s="318"/>
      <c r="J100" s="318"/>
      <c r="K100" s="319"/>
    </row>
    <row r="101" ht="17.25" customHeight="1">
      <c r="B101" s="317"/>
      <c r="C101" s="320" t="s">
        <v>1398</v>
      </c>
      <c r="D101" s="320"/>
      <c r="E101" s="320"/>
      <c r="F101" s="320" t="s">
        <v>1399</v>
      </c>
      <c r="G101" s="321"/>
      <c r="H101" s="320" t="s">
        <v>147</v>
      </c>
      <c r="I101" s="320" t="s">
        <v>59</v>
      </c>
      <c r="J101" s="320" t="s">
        <v>1400</v>
      </c>
      <c r="K101" s="319"/>
    </row>
    <row r="102" ht="17.25" customHeight="1">
      <c r="B102" s="317"/>
      <c r="C102" s="322" t="s">
        <v>1401</v>
      </c>
      <c r="D102" s="322"/>
      <c r="E102" s="322"/>
      <c r="F102" s="323" t="s">
        <v>1402</v>
      </c>
      <c r="G102" s="324"/>
      <c r="H102" s="322"/>
      <c r="I102" s="322"/>
      <c r="J102" s="322" t="s">
        <v>1403</v>
      </c>
      <c r="K102" s="319"/>
    </row>
    <row r="103" ht="5.25" customHeight="1">
      <c r="B103" s="317"/>
      <c r="C103" s="320"/>
      <c r="D103" s="320"/>
      <c r="E103" s="320"/>
      <c r="F103" s="320"/>
      <c r="G103" s="336"/>
      <c r="H103" s="320"/>
      <c r="I103" s="320"/>
      <c r="J103" s="320"/>
      <c r="K103" s="319"/>
    </row>
    <row r="104" ht="15" customHeight="1">
      <c r="B104" s="317"/>
      <c r="C104" s="306" t="s">
        <v>55</v>
      </c>
      <c r="D104" s="325"/>
      <c r="E104" s="325"/>
      <c r="F104" s="327" t="s">
        <v>1404</v>
      </c>
      <c r="G104" s="336"/>
      <c r="H104" s="306" t="s">
        <v>1443</v>
      </c>
      <c r="I104" s="306" t="s">
        <v>1406</v>
      </c>
      <c r="J104" s="306">
        <v>20</v>
      </c>
      <c r="K104" s="319"/>
    </row>
    <row r="105" ht="15" customHeight="1">
      <c r="B105" s="317"/>
      <c r="C105" s="306" t="s">
        <v>1407</v>
      </c>
      <c r="D105" s="306"/>
      <c r="E105" s="306"/>
      <c r="F105" s="327" t="s">
        <v>1404</v>
      </c>
      <c r="G105" s="306"/>
      <c r="H105" s="306" t="s">
        <v>1443</v>
      </c>
      <c r="I105" s="306" t="s">
        <v>1406</v>
      </c>
      <c r="J105" s="306">
        <v>120</v>
      </c>
      <c r="K105" s="319"/>
    </row>
    <row r="106" ht="15" customHeight="1">
      <c r="B106" s="328"/>
      <c r="C106" s="306" t="s">
        <v>1409</v>
      </c>
      <c r="D106" s="306"/>
      <c r="E106" s="306"/>
      <c r="F106" s="327" t="s">
        <v>1410</v>
      </c>
      <c r="G106" s="306"/>
      <c r="H106" s="306" t="s">
        <v>1443</v>
      </c>
      <c r="I106" s="306" t="s">
        <v>1406</v>
      </c>
      <c r="J106" s="306">
        <v>50</v>
      </c>
      <c r="K106" s="319"/>
    </row>
    <row r="107" ht="15" customHeight="1">
      <c r="B107" s="328"/>
      <c r="C107" s="306" t="s">
        <v>1412</v>
      </c>
      <c r="D107" s="306"/>
      <c r="E107" s="306"/>
      <c r="F107" s="327" t="s">
        <v>1404</v>
      </c>
      <c r="G107" s="306"/>
      <c r="H107" s="306" t="s">
        <v>1443</v>
      </c>
      <c r="I107" s="306" t="s">
        <v>1414</v>
      </c>
      <c r="J107" s="306"/>
      <c r="K107" s="319"/>
    </row>
    <row r="108" ht="15" customHeight="1">
      <c r="B108" s="328"/>
      <c r="C108" s="306" t="s">
        <v>1423</v>
      </c>
      <c r="D108" s="306"/>
      <c r="E108" s="306"/>
      <c r="F108" s="327" t="s">
        <v>1410</v>
      </c>
      <c r="G108" s="306"/>
      <c r="H108" s="306" t="s">
        <v>1443</v>
      </c>
      <c r="I108" s="306" t="s">
        <v>1406</v>
      </c>
      <c r="J108" s="306">
        <v>50</v>
      </c>
      <c r="K108" s="319"/>
    </row>
    <row r="109" ht="15" customHeight="1">
      <c r="B109" s="328"/>
      <c r="C109" s="306" t="s">
        <v>1431</v>
      </c>
      <c r="D109" s="306"/>
      <c r="E109" s="306"/>
      <c r="F109" s="327" t="s">
        <v>1410</v>
      </c>
      <c r="G109" s="306"/>
      <c r="H109" s="306" t="s">
        <v>1443</v>
      </c>
      <c r="I109" s="306" t="s">
        <v>1406</v>
      </c>
      <c r="J109" s="306">
        <v>50</v>
      </c>
      <c r="K109" s="319"/>
    </row>
    <row r="110" ht="15" customHeight="1">
      <c r="B110" s="328"/>
      <c r="C110" s="306" t="s">
        <v>1429</v>
      </c>
      <c r="D110" s="306"/>
      <c r="E110" s="306"/>
      <c r="F110" s="327" t="s">
        <v>1410</v>
      </c>
      <c r="G110" s="306"/>
      <c r="H110" s="306" t="s">
        <v>1443</v>
      </c>
      <c r="I110" s="306" t="s">
        <v>1406</v>
      </c>
      <c r="J110" s="306">
        <v>50</v>
      </c>
      <c r="K110" s="319"/>
    </row>
    <row r="111" ht="15" customHeight="1">
      <c r="B111" s="328"/>
      <c r="C111" s="306" t="s">
        <v>55</v>
      </c>
      <c r="D111" s="306"/>
      <c r="E111" s="306"/>
      <c r="F111" s="327" t="s">
        <v>1404</v>
      </c>
      <c r="G111" s="306"/>
      <c r="H111" s="306" t="s">
        <v>1444</v>
      </c>
      <c r="I111" s="306" t="s">
        <v>1406</v>
      </c>
      <c r="J111" s="306">
        <v>20</v>
      </c>
      <c r="K111" s="319"/>
    </row>
    <row r="112" ht="15" customHeight="1">
      <c r="B112" s="328"/>
      <c r="C112" s="306" t="s">
        <v>1445</v>
      </c>
      <c r="D112" s="306"/>
      <c r="E112" s="306"/>
      <c r="F112" s="327" t="s">
        <v>1404</v>
      </c>
      <c r="G112" s="306"/>
      <c r="H112" s="306" t="s">
        <v>1446</v>
      </c>
      <c r="I112" s="306" t="s">
        <v>1406</v>
      </c>
      <c r="J112" s="306">
        <v>120</v>
      </c>
      <c r="K112" s="319"/>
    </row>
    <row r="113" ht="15" customHeight="1">
      <c r="B113" s="328"/>
      <c r="C113" s="306" t="s">
        <v>40</v>
      </c>
      <c r="D113" s="306"/>
      <c r="E113" s="306"/>
      <c r="F113" s="327" t="s">
        <v>1404</v>
      </c>
      <c r="G113" s="306"/>
      <c r="H113" s="306" t="s">
        <v>1447</v>
      </c>
      <c r="I113" s="306" t="s">
        <v>1438</v>
      </c>
      <c r="J113" s="306"/>
      <c r="K113" s="319"/>
    </row>
    <row r="114" ht="15" customHeight="1">
      <c r="B114" s="328"/>
      <c r="C114" s="306" t="s">
        <v>50</v>
      </c>
      <c r="D114" s="306"/>
      <c r="E114" s="306"/>
      <c r="F114" s="327" t="s">
        <v>1404</v>
      </c>
      <c r="G114" s="306"/>
      <c r="H114" s="306" t="s">
        <v>1448</v>
      </c>
      <c r="I114" s="306" t="s">
        <v>1438</v>
      </c>
      <c r="J114" s="306"/>
      <c r="K114" s="319"/>
    </row>
    <row r="115" ht="15" customHeight="1">
      <c r="B115" s="328"/>
      <c r="C115" s="306" t="s">
        <v>59</v>
      </c>
      <c r="D115" s="306"/>
      <c r="E115" s="306"/>
      <c r="F115" s="327" t="s">
        <v>1404</v>
      </c>
      <c r="G115" s="306"/>
      <c r="H115" s="306" t="s">
        <v>1449</v>
      </c>
      <c r="I115" s="306" t="s">
        <v>1450</v>
      </c>
      <c r="J115" s="306"/>
      <c r="K115" s="319"/>
    </row>
    <row r="116" ht="15" customHeight="1">
      <c r="B116" s="331"/>
      <c r="C116" s="337"/>
      <c r="D116" s="337"/>
      <c r="E116" s="337"/>
      <c r="F116" s="337"/>
      <c r="G116" s="337"/>
      <c r="H116" s="337"/>
      <c r="I116" s="337"/>
      <c r="J116" s="337"/>
      <c r="K116" s="333"/>
    </row>
    <row r="117" ht="18.75" customHeight="1">
      <c r="B117" s="338"/>
      <c r="C117" s="302"/>
      <c r="D117" s="302"/>
      <c r="E117" s="302"/>
      <c r="F117" s="339"/>
      <c r="G117" s="302"/>
      <c r="H117" s="302"/>
      <c r="I117" s="302"/>
      <c r="J117" s="302"/>
      <c r="K117" s="338"/>
    </row>
    <row r="118" ht="18.75" customHeight="1">
      <c r="B118" s="313"/>
      <c r="C118" s="313"/>
      <c r="D118" s="313"/>
      <c r="E118" s="313"/>
      <c r="F118" s="313"/>
      <c r="G118" s="313"/>
      <c r="H118" s="313"/>
      <c r="I118" s="313"/>
      <c r="J118" s="313"/>
      <c r="K118" s="313"/>
    </row>
    <row r="119" ht="7.5" customHeight="1">
      <c r="B119" s="340"/>
      <c r="C119" s="341"/>
      <c r="D119" s="341"/>
      <c r="E119" s="341"/>
      <c r="F119" s="341"/>
      <c r="G119" s="341"/>
      <c r="H119" s="341"/>
      <c r="I119" s="341"/>
      <c r="J119" s="341"/>
      <c r="K119" s="342"/>
    </row>
    <row r="120" ht="45" customHeight="1">
      <c r="B120" s="343"/>
      <c r="C120" s="296" t="s">
        <v>1451</v>
      </c>
      <c r="D120" s="296"/>
      <c r="E120" s="296"/>
      <c r="F120" s="296"/>
      <c r="G120" s="296"/>
      <c r="H120" s="296"/>
      <c r="I120" s="296"/>
      <c r="J120" s="296"/>
      <c r="K120" s="344"/>
    </row>
    <row r="121" ht="17.25" customHeight="1">
      <c r="B121" s="345"/>
      <c r="C121" s="320" t="s">
        <v>1398</v>
      </c>
      <c r="D121" s="320"/>
      <c r="E121" s="320"/>
      <c r="F121" s="320" t="s">
        <v>1399</v>
      </c>
      <c r="G121" s="321"/>
      <c r="H121" s="320" t="s">
        <v>147</v>
      </c>
      <c r="I121" s="320" t="s">
        <v>59</v>
      </c>
      <c r="J121" s="320" t="s">
        <v>1400</v>
      </c>
      <c r="K121" s="346"/>
    </row>
    <row r="122" ht="17.25" customHeight="1">
      <c r="B122" s="345"/>
      <c r="C122" s="322" t="s">
        <v>1401</v>
      </c>
      <c r="D122" s="322"/>
      <c r="E122" s="322"/>
      <c r="F122" s="323" t="s">
        <v>1402</v>
      </c>
      <c r="G122" s="324"/>
      <c r="H122" s="322"/>
      <c r="I122" s="322"/>
      <c r="J122" s="322" t="s">
        <v>1403</v>
      </c>
      <c r="K122" s="346"/>
    </row>
    <row r="123" ht="5.25" customHeight="1">
      <c r="B123" s="347"/>
      <c r="C123" s="325"/>
      <c r="D123" s="325"/>
      <c r="E123" s="325"/>
      <c r="F123" s="325"/>
      <c r="G123" s="306"/>
      <c r="H123" s="325"/>
      <c r="I123" s="325"/>
      <c r="J123" s="325"/>
      <c r="K123" s="348"/>
    </row>
    <row r="124" ht="15" customHeight="1">
      <c r="B124" s="347"/>
      <c r="C124" s="306" t="s">
        <v>1407</v>
      </c>
      <c r="D124" s="325"/>
      <c r="E124" s="325"/>
      <c r="F124" s="327" t="s">
        <v>1404</v>
      </c>
      <c r="G124" s="306"/>
      <c r="H124" s="306" t="s">
        <v>1443</v>
      </c>
      <c r="I124" s="306" t="s">
        <v>1406</v>
      </c>
      <c r="J124" s="306">
        <v>120</v>
      </c>
      <c r="K124" s="349"/>
    </row>
    <row r="125" ht="15" customHeight="1">
      <c r="B125" s="347"/>
      <c r="C125" s="306" t="s">
        <v>1452</v>
      </c>
      <c r="D125" s="306"/>
      <c r="E125" s="306"/>
      <c r="F125" s="327" t="s">
        <v>1404</v>
      </c>
      <c r="G125" s="306"/>
      <c r="H125" s="306" t="s">
        <v>1453</v>
      </c>
      <c r="I125" s="306" t="s">
        <v>1406</v>
      </c>
      <c r="J125" s="306" t="s">
        <v>1454</v>
      </c>
      <c r="K125" s="349"/>
    </row>
    <row r="126" ht="15" customHeight="1">
      <c r="B126" s="347"/>
      <c r="C126" s="306" t="s">
        <v>1353</v>
      </c>
      <c r="D126" s="306"/>
      <c r="E126" s="306"/>
      <c r="F126" s="327" t="s">
        <v>1404</v>
      </c>
      <c r="G126" s="306"/>
      <c r="H126" s="306" t="s">
        <v>1455</v>
      </c>
      <c r="I126" s="306" t="s">
        <v>1406</v>
      </c>
      <c r="J126" s="306" t="s">
        <v>1454</v>
      </c>
      <c r="K126" s="349"/>
    </row>
    <row r="127" ht="15" customHeight="1">
      <c r="B127" s="347"/>
      <c r="C127" s="306" t="s">
        <v>1415</v>
      </c>
      <c r="D127" s="306"/>
      <c r="E127" s="306"/>
      <c r="F127" s="327" t="s">
        <v>1410</v>
      </c>
      <c r="G127" s="306"/>
      <c r="H127" s="306" t="s">
        <v>1416</v>
      </c>
      <c r="I127" s="306" t="s">
        <v>1406</v>
      </c>
      <c r="J127" s="306">
        <v>15</v>
      </c>
      <c r="K127" s="349"/>
    </row>
    <row r="128" ht="15" customHeight="1">
      <c r="B128" s="347"/>
      <c r="C128" s="329" t="s">
        <v>1417</v>
      </c>
      <c r="D128" s="329"/>
      <c r="E128" s="329"/>
      <c r="F128" s="330" t="s">
        <v>1410</v>
      </c>
      <c r="G128" s="329"/>
      <c r="H128" s="329" t="s">
        <v>1418</v>
      </c>
      <c r="I128" s="329" t="s">
        <v>1406</v>
      </c>
      <c r="J128" s="329">
        <v>15</v>
      </c>
      <c r="K128" s="349"/>
    </row>
    <row r="129" ht="15" customHeight="1">
      <c r="B129" s="347"/>
      <c r="C129" s="329" t="s">
        <v>1419</v>
      </c>
      <c r="D129" s="329"/>
      <c r="E129" s="329"/>
      <c r="F129" s="330" t="s">
        <v>1410</v>
      </c>
      <c r="G129" s="329"/>
      <c r="H129" s="329" t="s">
        <v>1420</v>
      </c>
      <c r="I129" s="329" t="s">
        <v>1406</v>
      </c>
      <c r="J129" s="329">
        <v>20</v>
      </c>
      <c r="K129" s="349"/>
    </row>
    <row r="130" ht="15" customHeight="1">
      <c r="B130" s="347"/>
      <c r="C130" s="329" t="s">
        <v>1421</v>
      </c>
      <c r="D130" s="329"/>
      <c r="E130" s="329"/>
      <c r="F130" s="330" t="s">
        <v>1410</v>
      </c>
      <c r="G130" s="329"/>
      <c r="H130" s="329" t="s">
        <v>1422</v>
      </c>
      <c r="I130" s="329" t="s">
        <v>1406</v>
      </c>
      <c r="J130" s="329">
        <v>20</v>
      </c>
      <c r="K130" s="349"/>
    </row>
    <row r="131" ht="15" customHeight="1">
      <c r="B131" s="347"/>
      <c r="C131" s="306" t="s">
        <v>1409</v>
      </c>
      <c r="D131" s="306"/>
      <c r="E131" s="306"/>
      <c r="F131" s="327" t="s">
        <v>1410</v>
      </c>
      <c r="G131" s="306"/>
      <c r="H131" s="306" t="s">
        <v>1443</v>
      </c>
      <c r="I131" s="306" t="s">
        <v>1406</v>
      </c>
      <c r="J131" s="306">
        <v>50</v>
      </c>
      <c r="K131" s="349"/>
    </row>
    <row r="132" ht="15" customHeight="1">
      <c r="B132" s="347"/>
      <c r="C132" s="306" t="s">
        <v>1423</v>
      </c>
      <c r="D132" s="306"/>
      <c r="E132" s="306"/>
      <c r="F132" s="327" t="s">
        <v>1410</v>
      </c>
      <c r="G132" s="306"/>
      <c r="H132" s="306" t="s">
        <v>1443</v>
      </c>
      <c r="I132" s="306" t="s">
        <v>1406</v>
      </c>
      <c r="J132" s="306">
        <v>50</v>
      </c>
      <c r="K132" s="349"/>
    </row>
    <row r="133" ht="15" customHeight="1">
      <c r="B133" s="347"/>
      <c r="C133" s="306" t="s">
        <v>1429</v>
      </c>
      <c r="D133" s="306"/>
      <c r="E133" s="306"/>
      <c r="F133" s="327" t="s">
        <v>1410</v>
      </c>
      <c r="G133" s="306"/>
      <c r="H133" s="306" t="s">
        <v>1443</v>
      </c>
      <c r="I133" s="306" t="s">
        <v>1406</v>
      </c>
      <c r="J133" s="306">
        <v>50</v>
      </c>
      <c r="K133" s="349"/>
    </row>
    <row r="134" ht="15" customHeight="1">
      <c r="B134" s="347"/>
      <c r="C134" s="306" t="s">
        <v>1431</v>
      </c>
      <c r="D134" s="306"/>
      <c r="E134" s="306"/>
      <c r="F134" s="327" t="s">
        <v>1410</v>
      </c>
      <c r="G134" s="306"/>
      <c r="H134" s="306" t="s">
        <v>1443</v>
      </c>
      <c r="I134" s="306" t="s">
        <v>1406</v>
      </c>
      <c r="J134" s="306">
        <v>50</v>
      </c>
      <c r="K134" s="349"/>
    </row>
    <row r="135" ht="15" customHeight="1">
      <c r="B135" s="347"/>
      <c r="C135" s="306" t="s">
        <v>152</v>
      </c>
      <c r="D135" s="306"/>
      <c r="E135" s="306"/>
      <c r="F135" s="327" t="s">
        <v>1410</v>
      </c>
      <c r="G135" s="306"/>
      <c r="H135" s="306" t="s">
        <v>1456</v>
      </c>
      <c r="I135" s="306" t="s">
        <v>1406</v>
      </c>
      <c r="J135" s="306">
        <v>255</v>
      </c>
      <c r="K135" s="349"/>
    </row>
    <row r="136" ht="15" customHeight="1">
      <c r="B136" s="347"/>
      <c r="C136" s="306" t="s">
        <v>1433</v>
      </c>
      <c r="D136" s="306"/>
      <c r="E136" s="306"/>
      <c r="F136" s="327" t="s">
        <v>1404</v>
      </c>
      <c r="G136" s="306"/>
      <c r="H136" s="306" t="s">
        <v>1457</v>
      </c>
      <c r="I136" s="306" t="s">
        <v>1435</v>
      </c>
      <c r="J136" s="306"/>
      <c r="K136" s="349"/>
    </row>
    <row r="137" ht="15" customHeight="1">
      <c r="B137" s="347"/>
      <c r="C137" s="306" t="s">
        <v>1436</v>
      </c>
      <c r="D137" s="306"/>
      <c r="E137" s="306"/>
      <c r="F137" s="327" t="s">
        <v>1404</v>
      </c>
      <c r="G137" s="306"/>
      <c r="H137" s="306" t="s">
        <v>1458</v>
      </c>
      <c r="I137" s="306" t="s">
        <v>1438</v>
      </c>
      <c r="J137" s="306"/>
      <c r="K137" s="349"/>
    </row>
    <row r="138" ht="15" customHeight="1">
      <c r="B138" s="347"/>
      <c r="C138" s="306" t="s">
        <v>1439</v>
      </c>
      <c r="D138" s="306"/>
      <c r="E138" s="306"/>
      <c r="F138" s="327" t="s">
        <v>1404</v>
      </c>
      <c r="G138" s="306"/>
      <c r="H138" s="306" t="s">
        <v>1439</v>
      </c>
      <c r="I138" s="306" t="s">
        <v>1438</v>
      </c>
      <c r="J138" s="306"/>
      <c r="K138" s="349"/>
    </row>
    <row r="139" ht="15" customHeight="1">
      <c r="B139" s="347"/>
      <c r="C139" s="306" t="s">
        <v>40</v>
      </c>
      <c r="D139" s="306"/>
      <c r="E139" s="306"/>
      <c r="F139" s="327" t="s">
        <v>1404</v>
      </c>
      <c r="G139" s="306"/>
      <c r="H139" s="306" t="s">
        <v>1459</v>
      </c>
      <c r="I139" s="306" t="s">
        <v>1438</v>
      </c>
      <c r="J139" s="306"/>
      <c r="K139" s="349"/>
    </row>
    <row r="140" ht="15" customHeight="1">
      <c r="B140" s="347"/>
      <c r="C140" s="306" t="s">
        <v>1460</v>
      </c>
      <c r="D140" s="306"/>
      <c r="E140" s="306"/>
      <c r="F140" s="327" t="s">
        <v>1404</v>
      </c>
      <c r="G140" s="306"/>
      <c r="H140" s="306" t="s">
        <v>1461</v>
      </c>
      <c r="I140" s="306" t="s">
        <v>1438</v>
      </c>
      <c r="J140" s="306"/>
      <c r="K140" s="349"/>
    </row>
    <row r="141" ht="15" customHeight="1">
      <c r="B141" s="350"/>
      <c r="C141" s="351"/>
      <c r="D141" s="351"/>
      <c r="E141" s="351"/>
      <c r="F141" s="351"/>
      <c r="G141" s="351"/>
      <c r="H141" s="351"/>
      <c r="I141" s="351"/>
      <c r="J141" s="351"/>
      <c r="K141" s="352"/>
    </row>
    <row r="142" ht="18.75" customHeight="1">
      <c r="B142" s="302"/>
      <c r="C142" s="302"/>
      <c r="D142" s="302"/>
      <c r="E142" s="302"/>
      <c r="F142" s="339"/>
      <c r="G142" s="302"/>
      <c r="H142" s="302"/>
      <c r="I142" s="302"/>
      <c r="J142" s="302"/>
      <c r="K142" s="302"/>
    </row>
    <row r="143" ht="18.75" customHeight="1">
      <c r="B143" s="313"/>
      <c r="C143" s="313"/>
      <c r="D143" s="313"/>
      <c r="E143" s="313"/>
      <c r="F143" s="313"/>
      <c r="G143" s="313"/>
      <c r="H143" s="313"/>
      <c r="I143" s="313"/>
      <c r="J143" s="313"/>
      <c r="K143" s="313"/>
    </row>
    <row r="144" ht="7.5" customHeight="1">
      <c r="B144" s="314"/>
      <c r="C144" s="315"/>
      <c r="D144" s="315"/>
      <c r="E144" s="315"/>
      <c r="F144" s="315"/>
      <c r="G144" s="315"/>
      <c r="H144" s="315"/>
      <c r="I144" s="315"/>
      <c r="J144" s="315"/>
      <c r="K144" s="316"/>
    </row>
    <row r="145" ht="45" customHeight="1">
      <c r="B145" s="317"/>
      <c r="C145" s="318" t="s">
        <v>1462</v>
      </c>
      <c r="D145" s="318"/>
      <c r="E145" s="318"/>
      <c r="F145" s="318"/>
      <c r="G145" s="318"/>
      <c r="H145" s="318"/>
      <c r="I145" s="318"/>
      <c r="J145" s="318"/>
      <c r="K145" s="319"/>
    </row>
    <row r="146" ht="17.25" customHeight="1">
      <c r="B146" s="317"/>
      <c r="C146" s="320" t="s">
        <v>1398</v>
      </c>
      <c r="D146" s="320"/>
      <c r="E146" s="320"/>
      <c r="F146" s="320" t="s">
        <v>1399</v>
      </c>
      <c r="G146" s="321"/>
      <c r="H146" s="320" t="s">
        <v>147</v>
      </c>
      <c r="I146" s="320" t="s">
        <v>59</v>
      </c>
      <c r="J146" s="320" t="s">
        <v>1400</v>
      </c>
      <c r="K146" s="319"/>
    </row>
    <row r="147" ht="17.25" customHeight="1">
      <c r="B147" s="317"/>
      <c r="C147" s="322" t="s">
        <v>1401</v>
      </c>
      <c r="D147" s="322"/>
      <c r="E147" s="322"/>
      <c r="F147" s="323" t="s">
        <v>1402</v>
      </c>
      <c r="G147" s="324"/>
      <c r="H147" s="322"/>
      <c r="I147" s="322"/>
      <c r="J147" s="322" t="s">
        <v>1403</v>
      </c>
      <c r="K147" s="319"/>
    </row>
    <row r="148" ht="5.25" customHeight="1">
      <c r="B148" s="328"/>
      <c r="C148" s="325"/>
      <c r="D148" s="325"/>
      <c r="E148" s="325"/>
      <c r="F148" s="325"/>
      <c r="G148" s="326"/>
      <c r="H148" s="325"/>
      <c r="I148" s="325"/>
      <c r="J148" s="325"/>
      <c r="K148" s="349"/>
    </row>
    <row r="149" ht="15" customHeight="1">
      <c r="B149" s="328"/>
      <c r="C149" s="353" t="s">
        <v>1407</v>
      </c>
      <c r="D149" s="306"/>
      <c r="E149" s="306"/>
      <c r="F149" s="354" t="s">
        <v>1404</v>
      </c>
      <c r="G149" s="306"/>
      <c r="H149" s="353" t="s">
        <v>1443</v>
      </c>
      <c r="I149" s="353" t="s">
        <v>1406</v>
      </c>
      <c r="J149" s="353">
        <v>120</v>
      </c>
      <c r="K149" s="349"/>
    </row>
    <row r="150" ht="15" customHeight="1">
      <c r="B150" s="328"/>
      <c r="C150" s="353" t="s">
        <v>1452</v>
      </c>
      <c r="D150" s="306"/>
      <c r="E150" s="306"/>
      <c r="F150" s="354" t="s">
        <v>1404</v>
      </c>
      <c r="G150" s="306"/>
      <c r="H150" s="353" t="s">
        <v>1463</v>
      </c>
      <c r="I150" s="353" t="s">
        <v>1406</v>
      </c>
      <c r="J150" s="353" t="s">
        <v>1454</v>
      </c>
      <c r="K150" s="349"/>
    </row>
    <row r="151" ht="15" customHeight="1">
      <c r="B151" s="328"/>
      <c r="C151" s="353" t="s">
        <v>1353</v>
      </c>
      <c r="D151" s="306"/>
      <c r="E151" s="306"/>
      <c r="F151" s="354" t="s">
        <v>1404</v>
      </c>
      <c r="G151" s="306"/>
      <c r="H151" s="353" t="s">
        <v>1464</v>
      </c>
      <c r="I151" s="353" t="s">
        <v>1406</v>
      </c>
      <c r="J151" s="353" t="s">
        <v>1454</v>
      </c>
      <c r="K151" s="349"/>
    </row>
    <row r="152" ht="15" customHeight="1">
      <c r="B152" s="328"/>
      <c r="C152" s="353" t="s">
        <v>1409</v>
      </c>
      <c r="D152" s="306"/>
      <c r="E152" s="306"/>
      <c r="F152" s="354" t="s">
        <v>1410</v>
      </c>
      <c r="G152" s="306"/>
      <c r="H152" s="353" t="s">
        <v>1443</v>
      </c>
      <c r="I152" s="353" t="s">
        <v>1406</v>
      </c>
      <c r="J152" s="353">
        <v>50</v>
      </c>
      <c r="K152" s="349"/>
    </row>
    <row r="153" ht="15" customHeight="1">
      <c r="B153" s="328"/>
      <c r="C153" s="353" t="s">
        <v>1412</v>
      </c>
      <c r="D153" s="306"/>
      <c r="E153" s="306"/>
      <c r="F153" s="354" t="s">
        <v>1404</v>
      </c>
      <c r="G153" s="306"/>
      <c r="H153" s="353" t="s">
        <v>1443</v>
      </c>
      <c r="I153" s="353" t="s">
        <v>1414</v>
      </c>
      <c r="J153" s="353"/>
      <c r="K153" s="349"/>
    </row>
    <row r="154" ht="15" customHeight="1">
      <c r="B154" s="328"/>
      <c r="C154" s="353" t="s">
        <v>1423</v>
      </c>
      <c r="D154" s="306"/>
      <c r="E154" s="306"/>
      <c r="F154" s="354" t="s">
        <v>1410</v>
      </c>
      <c r="G154" s="306"/>
      <c r="H154" s="353" t="s">
        <v>1443</v>
      </c>
      <c r="I154" s="353" t="s">
        <v>1406</v>
      </c>
      <c r="J154" s="353">
        <v>50</v>
      </c>
      <c r="K154" s="349"/>
    </row>
    <row r="155" ht="15" customHeight="1">
      <c r="B155" s="328"/>
      <c r="C155" s="353" t="s">
        <v>1431</v>
      </c>
      <c r="D155" s="306"/>
      <c r="E155" s="306"/>
      <c r="F155" s="354" t="s">
        <v>1410</v>
      </c>
      <c r="G155" s="306"/>
      <c r="H155" s="353" t="s">
        <v>1443</v>
      </c>
      <c r="I155" s="353" t="s">
        <v>1406</v>
      </c>
      <c r="J155" s="353">
        <v>50</v>
      </c>
      <c r="K155" s="349"/>
    </row>
    <row r="156" ht="15" customHeight="1">
      <c r="B156" s="328"/>
      <c r="C156" s="353" t="s">
        <v>1429</v>
      </c>
      <c r="D156" s="306"/>
      <c r="E156" s="306"/>
      <c r="F156" s="354" t="s">
        <v>1410</v>
      </c>
      <c r="G156" s="306"/>
      <c r="H156" s="353" t="s">
        <v>1443</v>
      </c>
      <c r="I156" s="353" t="s">
        <v>1406</v>
      </c>
      <c r="J156" s="353">
        <v>50</v>
      </c>
      <c r="K156" s="349"/>
    </row>
    <row r="157" ht="15" customHeight="1">
      <c r="B157" s="328"/>
      <c r="C157" s="353" t="s">
        <v>116</v>
      </c>
      <c r="D157" s="306"/>
      <c r="E157" s="306"/>
      <c r="F157" s="354" t="s">
        <v>1404</v>
      </c>
      <c r="G157" s="306"/>
      <c r="H157" s="353" t="s">
        <v>1465</v>
      </c>
      <c r="I157" s="353" t="s">
        <v>1406</v>
      </c>
      <c r="J157" s="353" t="s">
        <v>1466</v>
      </c>
      <c r="K157" s="349"/>
    </row>
    <row r="158" ht="15" customHeight="1">
      <c r="B158" s="328"/>
      <c r="C158" s="353" t="s">
        <v>1467</v>
      </c>
      <c r="D158" s="306"/>
      <c r="E158" s="306"/>
      <c r="F158" s="354" t="s">
        <v>1404</v>
      </c>
      <c r="G158" s="306"/>
      <c r="H158" s="353" t="s">
        <v>1468</v>
      </c>
      <c r="I158" s="353" t="s">
        <v>1438</v>
      </c>
      <c r="J158" s="353"/>
      <c r="K158" s="349"/>
    </row>
    <row r="159" ht="15" customHeight="1">
      <c r="B159" s="355"/>
      <c r="C159" s="337"/>
      <c r="D159" s="337"/>
      <c r="E159" s="337"/>
      <c r="F159" s="337"/>
      <c r="G159" s="337"/>
      <c r="H159" s="337"/>
      <c r="I159" s="337"/>
      <c r="J159" s="337"/>
      <c r="K159" s="356"/>
    </row>
    <row r="160" ht="18.75" customHeight="1">
      <c r="B160" s="302"/>
      <c r="C160" s="306"/>
      <c r="D160" s="306"/>
      <c r="E160" s="306"/>
      <c r="F160" s="327"/>
      <c r="G160" s="306"/>
      <c r="H160" s="306"/>
      <c r="I160" s="306"/>
      <c r="J160" s="306"/>
      <c r="K160" s="302"/>
    </row>
    <row r="161" ht="18.75" customHeight="1">
      <c r="B161" s="313"/>
      <c r="C161" s="313"/>
      <c r="D161" s="313"/>
      <c r="E161" s="313"/>
      <c r="F161" s="313"/>
      <c r="G161" s="313"/>
      <c r="H161" s="313"/>
      <c r="I161" s="313"/>
      <c r="J161" s="313"/>
      <c r="K161" s="313"/>
    </row>
    <row r="162" ht="7.5" customHeight="1">
      <c r="B162" s="292"/>
      <c r="C162" s="293"/>
      <c r="D162" s="293"/>
      <c r="E162" s="293"/>
      <c r="F162" s="293"/>
      <c r="G162" s="293"/>
      <c r="H162" s="293"/>
      <c r="I162" s="293"/>
      <c r="J162" s="293"/>
      <c r="K162" s="294"/>
    </row>
    <row r="163" ht="45" customHeight="1">
      <c r="B163" s="295"/>
      <c r="C163" s="296" t="s">
        <v>1469</v>
      </c>
      <c r="D163" s="296"/>
      <c r="E163" s="296"/>
      <c r="F163" s="296"/>
      <c r="G163" s="296"/>
      <c r="H163" s="296"/>
      <c r="I163" s="296"/>
      <c r="J163" s="296"/>
      <c r="K163" s="297"/>
    </row>
    <row r="164" ht="17.25" customHeight="1">
      <c r="B164" s="295"/>
      <c r="C164" s="320" t="s">
        <v>1398</v>
      </c>
      <c r="D164" s="320"/>
      <c r="E164" s="320"/>
      <c r="F164" s="320" t="s">
        <v>1399</v>
      </c>
      <c r="G164" s="357"/>
      <c r="H164" s="358" t="s">
        <v>147</v>
      </c>
      <c r="I164" s="358" t="s">
        <v>59</v>
      </c>
      <c r="J164" s="320" t="s">
        <v>1400</v>
      </c>
      <c r="K164" s="297"/>
    </row>
    <row r="165" ht="17.25" customHeight="1">
      <c r="B165" s="298"/>
      <c r="C165" s="322" t="s">
        <v>1401</v>
      </c>
      <c r="D165" s="322"/>
      <c r="E165" s="322"/>
      <c r="F165" s="323" t="s">
        <v>1402</v>
      </c>
      <c r="G165" s="359"/>
      <c r="H165" s="360"/>
      <c r="I165" s="360"/>
      <c r="J165" s="322" t="s">
        <v>1403</v>
      </c>
      <c r="K165" s="300"/>
    </row>
    <row r="166" ht="5.25" customHeight="1">
      <c r="B166" s="328"/>
      <c r="C166" s="325"/>
      <c r="D166" s="325"/>
      <c r="E166" s="325"/>
      <c r="F166" s="325"/>
      <c r="G166" s="326"/>
      <c r="H166" s="325"/>
      <c r="I166" s="325"/>
      <c r="J166" s="325"/>
      <c r="K166" s="349"/>
    </row>
    <row r="167" ht="15" customHeight="1">
      <c r="B167" s="328"/>
      <c r="C167" s="306" t="s">
        <v>1407</v>
      </c>
      <c r="D167" s="306"/>
      <c r="E167" s="306"/>
      <c r="F167" s="327" t="s">
        <v>1404</v>
      </c>
      <c r="G167" s="306"/>
      <c r="H167" s="306" t="s">
        <v>1443</v>
      </c>
      <c r="I167" s="306" t="s">
        <v>1406</v>
      </c>
      <c r="J167" s="306">
        <v>120</v>
      </c>
      <c r="K167" s="349"/>
    </row>
    <row r="168" ht="15" customHeight="1">
      <c r="B168" s="328"/>
      <c r="C168" s="306" t="s">
        <v>1452</v>
      </c>
      <c r="D168" s="306"/>
      <c r="E168" s="306"/>
      <c r="F168" s="327" t="s">
        <v>1404</v>
      </c>
      <c r="G168" s="306"/>
      <c r="H168" s="306" t="s">
        <v>1453</v>
      </c>
      <c r="I168" s="306" t="s">
        <v>1406</v>
      </c>
      <c r="J168" s="306" t="s">
        <v>1454</v>
      </c>
      <c r="K168" s="349"/>
    </row>
    <row r="169" ht="15" customHeight="1">
      <c r="B169" s="328"/>
      <c r="C169" s="306" t="s">
        <v>1353</v>
      </c>
      <c r="D169" s="306"/>
      <c r="E169" s="306"/>
      <c r="F169" s="327" t="s">
        <v>1404</v>
      </c>
      <c r="G169" s="306"/>
      <c r="H169" s="306" t="s">
        <v>1470</v>
      </c>
      <c r="I169" s="306" t="s">
        <v>1406</v>
      </c>
      <c r="J169" s="306" t="s">
        <v>1454</v>
      </c>
      <c r="K169" s="349"/>
    </row>
    <row r="170" ht="15" customHeight="1">
      <c r="B170" s="328"/>
      <c r="C170" s="306" t="s">
        <v>1409</v>
      </c>
      <c r="D170" s="306"/>
      <c r="E170" s="306"/>
      <c r="F170" s="327" t="s">
        <v>1410</v>
      </c>
      <c r="G170" s="306"/>
      <c r="H170" s="306" t="s">
        <v>1470</v>
      </c>
      <c r="I170" s="306" t="s">
        <v>1406</v>
      </c>
      <c r="J170" s="306">
        <v>50</v>
      </c>
      <c r="K170" s="349"/>
    </row>
    <row r="171" ht="15" customHeight="1">
      <c r="B171" s="328"/>
      <c r="C171" s="306" t="s">
        <v>1412</v>
      </c>
      <c r="D171" s="306"/>
      <c r="E171" s="306"/>
      <c r="F171" s="327" t="s">
        <v>1404</v>
      </c>
      <c r="G171" s="306"/>
      <c r="H171" s="306" t="s">
        <v>1470</v>
      </c>
      <c r="I171" s="306" t="s">
        <v>1414</v>
      </c>
      <c r="J171" s="306"/>
      <c r="K171" s="349"/>
    </row>
    <row r="172" ht="15" customHeight="1">
      <c r="B172" s="328"/>
      <c r="C172" s="306" t="s">
        <v>1423</v>
      </c>
      <c r="D172" s="306"/>
      <c r="E172" s="306"/>
      <c r="F172" s="327" t="s">
        <v>1410</v>
      </c>
      <c r="G172" s="306"/>
      <c r="H172" s="306" t="s">
        <v>1470</v>
      </c>
      <c r="I172" s="306" t="s">
        <v>1406</v>
      </c>
      <c r="J172" s="306">
        <v>50</v>
      </c>
      <c r="K172" s="349"/>
    </row>
    <row r="173" ht="15" customHeight="1">
      <c r="B173" s="328"/>
      <c r="C173" s="306" t="s">
        <v>1431</v>
      </c>
      <c r="D173" s="306"/>
      <c r="E173" s="306"/>
      <c r="F173" s="327" t="s">
        <v>1410</v>
      </c>
      <c r="G173" s="306"/>
      <c r="H173" s="306" t="s">
        <v>1470</v>
      </c>
      <c r="I173" s="306" t="s">
        <v>1406</v>
      </c>
      <c r="J173" s="306">
        <v>50</v>
      </c>
      <c r="K173" s="349"/>
    </row>
    <row r="174" ht="15" customHeight="1">
      <c r="B174" s="328"/>
      <c r="C174" s="306" t="s">
        <v>1429</v>
      </c>
      <c r="D174" s="306"/>
      <c r="E174" s="306"/>
      <c r="F174" s="327" t="s">
        <v>1410</v>
      </c>
      <c r="G174" s="306"/>
      <c r="H174" s="306" t="s">
        <v>1470</v>
      </c>
      <c r="I174" s="306" t="s">
        <v>1406</v>
      </c>
      <c r="J174" s="306">
        <v>50</v>
      </c>
      <c r="K174" s="349"/>
    </row>
    <row r="175" ht="15" customHeight="1">
      <c r="B175" s="328"/>
      <c r="C175" s="306" t="s">
        <v>146</v>
      </c>
      <c r="D175" s="306"/>
      <c r="E175" s="306"/>
      <c r="F175" s="327" t="s">
        <v>1404</v>
      </c>
      <c r="G175" s="306"/>
      <c r="H175" s="306" t="s">
        <v>1471</v>
      </c>
      <c r="I175" s="306" t="s">
        <v>1472</v>
      </c>
      <c r="J175" s="306"/>
      <c r="K175" s="349"/>
    </row>
    <row r="176" ht="15" customHeight="1">
      <c r="B176" s="328"/>
      <c r="C176" s="306" t="s">
        <v>59</v>
      </c>
      <c r="D176" s="306"/>
      <c r="E176" s="306"/>
      <c r="F176" s="327" t="s">
        <v>1404</v>
      </c>
      <c r="G176" s="306"/>
      <c r="H176" s="306" t="s">
        <v>1473</v>
      </c>
      <c r="I176" s="306" t="s">
        <v>1474</v>
      </c>
      <c r="J176" s="306">
        <v>1</v>
      </c>
      <c r="K176" s="349"/>
    </row>
    <row r="177" ht="15" customHeight="1">
      <c r="B177" s="328"/>
      <c r="C177" s="306" t="s">
        <v>55</v>
      </c>
      <c r="D177" s="306"/>
      <c r="E177" s="306"/>
      <c r="F177" s="327" t="s">
        <v>1404</v>
      </c>
      <c r="G177" s="306"/>
      <c r="H177" s="306" t="s">
        <v>1475</v>
      </c>
      <c r="I177" s="306" t="s">
        <v>1406</v>
      </c>
      <c r="J177" s="306">
        <v>20</v>
      </c>
      <c r="K177" s="349"/>
    </row>
    <row r="178" ht="15" customHeight="1">
      <c r="B178" s="328"/>
      <c r="C178" s="306" t="s">
        <v>147</v>
      </c>
      <c r="D178" s="306"/>
      <c r="E178" s="306"/>
      <c r="F178" s="327" t="s">
        <v>1404</v>
      </c>
      <c r="G178" s="306"/>
      <c r="H178" s="306" t="s">
        <v>1476</v>
      </c>
      <c r="I178" s="306" t="s">
        <v>1406</v>
      </c>
      <c r="J178" s="306">
        <v>255</v>
      </c>
      <c r="K178" s="349"/>
    </row>
    <row r="179" ht="15" customHeight="1">
      <c r="B179" s="328"/>
      <c r="C179" s="306" t="s">
        <v>148</v>
      </c>
      <c r="D179" s="306"/>
      <c r="E179" s="306"/>
      <c r="F179" s="327" t="s">
        <v>1404</v>
      </c>
      <c r="G179" s="306"/>
      <c r="H179" s="306" t="s">
        <v>1369</v>
      </c>
      <c r="I179" s="306" t="s">
        <v>1406</v>
      </c>
      <c r="J179" s="306">
        <v>10</v>
      </c>
      <c r="K179" s="349"/>
    </row>
    <row r="180" ht="15" customHeight="1">
      <c r="B180" s="328"/>
      <c r="C180" s="306" t="s">
        <v>149</v>
      </c>
      <c r="D180" s="306"/>
      <c r="E180" s="306"/>
      <c r="F180" s="327" t="s">
        <v>1404</v>
      </c>
      <c r="G180" s="306"/>
      <c r="H180" s="306" t="s">
        <v>1477</v>
      </c>
      <c r="I180" s="306" t="s">
        <v>1438</v>
      </c>
      <c r="J180" s="306"/>
      <c r="K180" s="349"/>
    </row>
    <row r="181" ht="15" customHeight="1">
      <c r="B181" s="328"/>
      <c r="C181" s="306" t="s">
        <v>1478</v>
      </c>
      <c r="D181" s="306"/>
      <c r="E181" s="306"/>
      <c r="F181" s="327" t="s">
        <v>1404</v>
      </c>
      <c r="G181" s="306"/>
      <c r="H181" s="306" t="s">
        <v>1479</v>
      </c>
      <c r="I181" s="306" t="s">
        <v>1438</v>
      </c>
      <c r="J181" s="306"/>
      <c r="K181" s="349"/>
    </row>
    <row r="182" ht="15" customHeight="1">
      <c r="B182" s="328"/>
      <c r="C182" s="306" t="s">
        <v>1467</v>
      </c>
      <c r="D182" s="306"/>
      <c r="E182" s="306"/>
      <c r="F182" s="327" t="s">
        <v>1404</v>
      </c>
      <c r="G182" s="306"/>
      <c r="H182" s="306" t="s">
        <v>1480</v>
      </c>
      <c r="I182" s="306" t="s">
        <v>1438</v>
      </c>
      <c r="J182" s="306"/>
      <c r="K182" s="349"/>
    </row>
    <row r="183" ht="15" customHeight="1">
      <c r="B183" s="328"/>
      <c r="C183" s="306" t="s">
        <v>151</v>
      </c>
      <c r="D183" s="306"/>
      <c r="E183" s="306"/>
      <c r="F183" s="327" t="s">
        <v>1410</v>
      </c>
      <c r="G183" s="306"/>
      <c r="H183" s="306" t="s">
        <v>1481</v>
      </c>
      <c r="I183" s="306" t="s">
        <v>1406</v>
      </c>
      <c r="J183" s="306">
        <v>50</v>
      </c>
      <c r="K183" s="349"/>
    </row>
    <row r="184" ht="15" customHeight="1">
      <c r="B184" s="328"/>
      <c r="C184" s="306" t="s">
        <v>1482</v>
      </c>
      <c r="D184" s="306"/>
      <c r="E184" s="306"/>
      <c r="F184" s="327" t="s">
        <v>1410</v>
      </c>
      <c r="G184" s="306"/>
      <c r="H184" s="306" t="s">
        <v>1483</v>
      </c>
      <c r="I184" s="306" t="s">
        <v>1484</v>
      </c>
      <c r="J184" s="306"/>
      <c r="K184" s="349"/>
    </row>
    <row r="185" ht="15" customHeight="1">
      <c r="B185" s="328"/>
      <c r="C185" s="306" t="s">
        <v>1485</v>
      </c>
      <c r="D185" s="306"/>
      <c r="E185" s="306"/>
      <c r="F185" s="327" t="s">
        <v>1410</v>
      </c>
      <c r="G185" s="306"/>
      <c r="H185" s="306" t="s">
        <v>1486</v>
      </c>
      <c r="I185" s="306" t="s">
        <v>1484</v>
      </c>
      <c r="J185" s="306"/>
      <c r="K185" s="349"/>
    </row>
    <row r="186" ht="15" customHeight="1">
      <c r="B186" s="328"/>
      <c r="C186" s="306" t="s">
        <v>1487</v>
      </c>
      <c r="D186" s="306"/>
      <c r="E186" s="306"/>
      <c r="F186" s="327" t="s">
        <v>1410</v>
      </c>
      <c r="G186" s="306"/>
      <c r="H186" s="306" t="s">
        <v>1488</v>
      </c>
      <c r="I186" s="306" t="s">
        <v>1484</v>
      </c>
      <c r="J186" s="306"/>
      <c r="K186" s="349"/>
    </row>
    <row r="187" ht="15" customHeight="1">
      <c r="B187" s="328"/>
      <c r="C187" s="361" t="s">
        <v>1489</v>
      </c>
      <c r="D187" s="306"/>
      <c r="E187" s="306"/>
      <c r="F187" s="327" t="s">
        <v>1410</v>
      </c>
      <c r="G187" s="306"/>
      <c r="H187" s="306" t="s">
        <v>1490</v>
      </c>
      <c r="I187" s="306" t="s">
        <v>1491</v>
      </c>
      <c r="J187" s="362" t="s">
        <v>1492</v>
      </c>
      <c r="K187" s="349"/>
    </row>
    <row r="188" ht="15" customHeight="1">
      <c r="B188" s="328"/>
      <c r="C188" s="312" t="s">
        <v>44</v>
      </c>
      <c r="D188" s="306"/>
      <c r="E188" s="306"/>
      <c r="F188" s="327" t="s">
        <v>1404</v>
      </c>
      <c r="G188" s="306"/>
      <c r="H188" s="302" t="s">
        <v>1493</v>
      </c>
      <c r="I188" s="306" t="s">
        <v>1494</v>
      </c>
      <c r="J188" s="306"/>
      <c r="K188" s="349"/>
    </row>
    <row r="189" ht="15" customHeight="1">
      <c r="B189" s="328"/>
      <c r="C189" s="312" t="s">
        <v>1495</v>
      </c>
      <c r="D189" s="306"/>
      <c r="E189" s="306"/>
      <c r="F189" s="327" t="s">
        <v>1404</v>
      </c>
      <c r="G189" s="306"/>
      <c r="H189" s="306" t="s">
        <v>1496</v>
      </c>
      <c r="I189" s="306" t="s">
        <v>1438</v>
      </c>
      <c r="J189" s="306"/>
      <c r="K189" s="349"/>
    </row>
    <row r="190" ht="15" customHeight="1">
      <c r="B190" s="328"/>
      <c r="C190" s="312" t="s">
        <v>1497</v>
      </c>
      <c r="D190" s="306"/>
      <c r="E190" s="306"/>
      <c r="F190" s="327" t="s">
        <v>1404</v>
      </c>
      <c r="G190" s="306"/>
      <c r="H190" s="306" t="s">
        <v>1498</v>
      </c>
      <c r="I190" s="306" t="s">
        <v>1438</v>
      </c>
      <c r="J190" s="306"/>
      <c r="K190" s="349"/>
    </row>
    <row r="191" ht="15" customHeight="1">
      <c r="B191" s="328"/>
      <c r="C191" s="312" t="s">
        <v>1499</v>
      </c>
      <c r="D191" s="306"/>
      <c r="E191" s="306"/>
      <c r="F191" s="327" t="s">
        <v>1410</v>
      </c>
      <c r="G191" s="306"/>
      <c r="H191" s="306" t="s">
        <v>1500</v>
      </c>
      <c r="I191" s="306" t="s">
        <v>1438</v>
      </c>
      <c r="J191" s="306"/>
      <c r="K191" s="349"/>
    </row>
    <row r="192" ht="15" customHeight="1">
      <c r="B192" s="355"/>
      <c r="C192" s="363"/>
      <c r="D192" s="337"/>
      <c r="E192" s="337"/>
      <c r="F192" s="337"/>
      <c r="G192" s="337"/>
      <c r="H192" s="337"/>
      <c r="I192" s="337"/>
      <c r="J192" s="337"/>
      <c r="K192" s="356"/>
    </row>
    <row r="193" ht="18.75" customHeight="1">
      <c r="B193" s="302"/>
      <c r="C193" s="306"/>
      <c r="D193" s="306"/>
      <c r="E193" s="306"/>
      <c r="F193" s="327"/>
      <c r="G193" s="306"/>
      <c r="H193" s="306"/>
      <c r="I193" s="306"/>
      <c r="J193" s="306"/>
      <c r="K193" s="302"/>
    </row>
    <row r="194" ht="18.75" customHeight="1">
      <c r="B194" s="302"/>
      <c r="C194" s="306"/>
      <c r="D194" s="306"/>
      <c r="E194" s="306"/>
      <c r="F194" s="327"/>
      <c r="G194" s="306"/>
      <c r="H194" s="306"/>
      <c r="I194" s="306"/>
      <c r="J194" s="306"/>
      <c r="K194" s="302"/>
    </row>
    <row r="195" ht="18.75" customHeight="1">
      <c r="B195" s="313"/>
      <c r="C195" s="313"/>
      <c r="D195" s="313"/>
      <c r="E195" s="313"/>
      <c r="F195" s="313"/>
      <c r="G195" s="313"/>
      <c r="H195" s="313"/>
      <c r="I195" s="313"/>
      <c r="J195" s="313"/>
      <c r="K195" s="313"/>
    </row>
    <row r="196" ht="13.5">
      <c r="B196" s="292"/>
      <c r="C196" s="293"/>
      <c r="D196" s="293"/>
      <c r="E196" s="293"/>
      <c r="F196" s="293"/>
      <c r="G196" s="293"/>
      <c r="H196" s="293"/>
      <c r="I196" s="293"/>
      <c r="J196" s="293"/>
      <c r="K196" s="294"/>
    </row>
    <row r="197" ht="21">
      <c r="B197" s="295"/>
      <c r="C197" s="296" t="s">
        <v>1501</v>
      </c>
      <c r="D197" s="296"/>
      <c r="E197" s="296"/>
      <c r="F197" s="296"/>
      <c r="G197" s="296"/>
      <c r="H197" s="296"/>
      <c r="I197" s="296"/>
      <c r="J197" s="296"/>
      <c r="K197" s="297"/>
    </row>
    <row r="198" ht="25.5" customHeight="1">
      <c r="B198" s="295"/>
      <c r="C198" s="364" t="s">
        <v>1502</v>
      </c>
      <c r="D198" s="364"/>
      <c r="E198" s="364"/>
      <c r="F198" s="364" t="s">
        <v>1503</v>
      </c>
      <c r="G198" s="365"/>
      <c r="H198" s="364" t="s">
        <v>1504</v>
      </c>
      <c r="I198" s="364"/>
      <c r="J198" s="364"/>
      <c r="K198" s="297"/>
    </row>
    <row r="199" ht="5.25" customHeight="1">
      <c r="B199" s="328"/>
      <c r="C199" s="325"/>
      <c r="D199" s="325"/>
      <c r="E199" s="325"/>
      <c r="F199" s="325"/>
      <c r="G199" s="306"/>
      <c r="H199" s="325"/>
      <c r="I199" s="325"/>
      <c r="J199" s="325"/>
      <c r="K199" s="349"/>
    </row>
    <row r="200" ht="15" customHeight="1">
      <c r="B200" s="328"/>
      <c r="C200" s="306" t="s">
        <v>1494</v>
      </c>
      <c r="D200" s="306"/>
      <c r="E200" s="306"/>
      <c r="F200" s="327" t="s">
        <v>45</v>
      </c>
      <c r="G200" s="306"/>
      <c r="H200" s="306" t="s">
        <v>1505</v>
      </c>
      <c r="I200" s="306"/>
      <c r="J200" s="306"/>
      <c r="K200" s="349"/>
    </row>
    <row r="201" ht="15" customHeight="1">
      <c r="B201" s="328"/>
      <c r="C201" s="334"/>
      <c r="D201" s="306"/>
      <c r="E201" s="306"/>
      <c r="F201" s="327" t="s">
        <v>46</v>
      </c>
      <c r="G201" s="306"/>
      <c r="H201" s="306" t="s">
        <v>1506</v>
      </c>
      <c r="I201" s="306"/>
      <c r="J201" s="306"/>
      <c r="K201" s="349"/>
    </row>
    <row r="202" ht="15" customHeight="1">
      <c r="B202" s="328"/>
      <c r="C202" s="334"/>
      <c r="D202" s="306"/>
      <c r="E202" s="306"/>
      <c r="F202" s="327" t="s">
        <v>49</v>
      </c>
      <c r="G202" s="306"/>
      <c r="H202" s="306" t="s">
        <v>1507</v>
      </c>
      <c r="I202" s="306"/>
      <c r="J202" s="306"/>
      <c r="K202" s="349"/>
    </row>
    <row r="203" ht="15" customHeight="1">
      <c r="B203" s="328"/>
      <c r="C203" s="306"/>
      <c r="D203" s="306"/>
      <c r="E203" s="306"/>
      <c r="F203" s="327" t="s">
        <v>47</v>
      </c>
      <c r="G203" s="306"/>
      <c r="H203" s="306" t="s">
        <v>1508</v>
      </c>
      <c r="I203" s="306"/>
      <c r="J203" s="306"/>
      <c r="K203" s="349"/>
    </row>
    <row r="204" ht="15" customHeight="1">
      <c r="B204" s="328"/>
      <c r="C204" s="306"/>
      <c r="D204" s="306"/>
      <c r="E204" s="306"/>
      <c r="F204" s="327" t="s">
        <v>48</v>
      </c>
      <c r="G204" s="306"/>
      <c r="H204" s="306" t="s">
        <v>1509</v>
      </c>
      <c r="I204" s="306"/>
      <c r="J204" s="306"/>
      <c r="K204" s="349"/>
    </row>
    <row r="205" ht="15" customHeight="1">
      <c r="B205" s="328"/>
      <c r="C205" s="306"/>
      <c r="D205" s="306"/>
      <c r="E205" s="306"/>
      <c r="F205" s="327"/>
      <c r="G205" s="306"/>
      <c r="H205" s="306"/>
      <c r="I205" s="306"/>
      <c r="J205" s="306"/>
      <c r="K205" s="349"/>
    </row>
    <row r="206" ht="15" customHeight="1">
      <c r="B206" s="328"/>
      <c r="C206" s="306" t="s">
        <v>1450</v>
      </c>
      <c r="D206" s="306"/>
      <c r="E206" s="306"/>
      <c r="F206" s="327" t="s">
        <v>81</v>
      </c>
      <c r="G206" s="306"/>
      <c r="H206" s="306" t="s">
        <v>1510</v>
      </c>
      <c r="I206" s="306"/>
      <c r="J206" s="306"/>
      <c r="K206" s="349"/>
    </row>
    <row r="207" ht="15" customHeight="1">
      <c r="B207" s="328"/>
      <c r="C207" s="334"/>
      <c r="D207" s="306"/>
      <c r="E207" s="306"/>
      <c r="F207" s="327" t="s">
        <v>1348</v>
      </c>
      <c r="G207" s="306"/>
      <c r="H207" s="306" t="s">
        <v>1349</v>
      </c>
      <c r="I207" s="306"/>
      <c r="J207" s="306"/>
      <c r="K207" s="349"/>
    </row>
    <row r="208" ht="15" customHeight="1">
      <c r="B208" s="328"/>
      <c r="C208" s="306"/>
      <c r="D208" s="306"/>
      <c r="E208" s="306"/>
      <c r="F208" s="327" t="s">
        <v>1346</v>
      </c>
      <c r="G208" s="306"/>
      <c r="H208" s="306" t="s">
        <v>1511</v>
      </c>
      <c r="I208" s="306"/>
      <c r="J208" s="306"/>
      <c r="K208" s="349"/>
    </row>
    <row r="209" ht="15" customHeight="1">
      <c r="B209" s="366"/>
      <c r="C209" s="334"/>
      <c r="D209" s="334"/>
      <c r="E209" s="334"/>
      <c r="F209" s="327" t="s">
        <v>1299</v>
      </c>
      <c r="G209" s="312"/>
      <c r="H209" s="353" t="s">
        <v>1350</v>
      </c>
      <c r="I209" s="353"/>
      <c r="J209" s="353"/>
      <c r="K209" s="367"/>
    </row>
    <row r="210" ht="15" customHeight="1">
      <c r="B210" s="366"/>
      <c r="C210" s="334"/>
      <c r="D210" s="334"/>
      <c r="E210" s="334"/>
      <c r="F210" s="327" t="s">
        <v>1351</v>
      </c>
      <c r="G210" s="312"/>
      <c r="H210" s="353" t="s">
        <v>1512</v>
      </c>
      <c r="I210" s="353"/>
      <c r="J210" s="353"/>
      <c r="K210" s="367"/>
    </row>
    <row r="211" ht="15" customHeight="1">
      <c r="B211" s="366"/>
      <c r="C211" s="334"/>
      <c r="D211" s="334"/>
      <c r="E211" s="334"/>
      <c r="F211" s="368"/>
      <c r="G211" s="312"/>
      <c r="H211" s="369"/>
      <c r="I211" s="369"/>
      <c r="J211" s="369"/>
      <c r="K211" s="367"/>
    </row>
    <row r="212" ht="15" customHeight="1">
      <c r="B212" s="366"/>
      <c r="C212" s="306" t="s">
        <v>1474</v>
      </c>
      <c r="D212" s="334"/>
      <c r="E212" s="334"/>
      <c r="F212" s="327">
        <v>1</v>
      </c>
      <c r="G212" s="312"/>
      <c r="H212" s="353" t="s">
        <v>1513</v>
      </c>
      <c r="I212" s="353"/>
      <c r="J212" s="353"/>
      <c r="K212" s="367"/>
    </row>
    <row r="213" ht="15" customHeight="1">
      <c r="B213" s="366"/>
      <c r="C213" s="334"/>
      <c r="D213" s="334"/>
      <c r="E213" s="334"/>
      <c r="F213" s="327">
        <v>2</v>
      </c>
      <c r="G213" s="312"/>
      <c r="H213" s="353" t="s">
        <v>1514</v>
      </c>
      <c r="I213" s="353"/>
      <c r="J213" s="353"/>
      <c r="K213" s="367"/>
    </row>
    <row r="214" ht="15" customHeight="1">
      <c r="B214" s="366"/>
      <c r="C214" s="334"/>
      <c r="D214" s="334"/>
      <c r="E214" s="334"/>
      <c r="F214" s="327">
        <v>3</v>
      </c>
      <c r="G214" s="312"/>
      <c r="H214" s="353" t="s">
        <v>1515</v>
      </c>
      <c r="I214" s="353"/>
      <c r="J214" s="353"/>
      <c r="K214" s="367"/>
    </row>
    <row r="215" ht="15" customHeight="1">
      <c r="B215" s="366"/>
      <c r="C215" s="334"/>
      <c r="D215" s="334"/>
      <c r="E215" s="334"/>
      <c r="F215" s="327">
        <v>4</v>
      </c>
      <c r="G215" s="312"/>
      <c r="H215" s="353" t="s">
        <v>1516</v>
      </c>
      <c r="I215" s="353"/>
      <c r="J215" s="353"/>
      <c r="K215" s="367"/>
    </row>
    <row r="216" ht="12.75" customHeight="1">
      <c r="B216" s="370"/>
      <c r="C216" s="371"/>
      <c r="D216" s="371"/>
      <c r="E216" s="371"/>
      <c r="F216" s="371"/>
      <c r="G216" s="371"/>
      <c r="H216" s="371"/>
      <c r="I216" s="371"/>
      <c r="J216" s="371"/>
      <c r="K216" s="372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106</v>
      </c>
      <c r="G1" s="139" t="s">
        <v>107</v>
      </c>
      <c r="H1" s="139"/>
      <c r="I1" s="140"/>
      <c r="J1" s="139" t="s">
        <v>108</v>
      </c>
      <c r="K1" s="138" t="s">
        <v>109</v>
      </c>
      <c r="L1" s="139" t="s">
        <v>110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83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111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ZŠ Masarykova, Ostrov - rekonstrukce učebny technických a řemeslných oborů ve vazbě na zajištění bezbariérovosti školy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112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113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114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46" t="s">
        <v>26</v>
      </c>
      <c r="J12" s="147" t="str">
        <f>'Rekapitulace stavby'!AN8</f>
        <v>13. 12. 2018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28</v>
      </c>
      <c r="E14" s="47"/>
      <c r="F14" s="47"/>
      <c r="G14" s="47"/>
      <c r="H14" s="47"/>
      <c r="I14" s="146" t="s">
        <v>29</v>
      </c>
      <c r="J14" s="35" t="s">
        <v>30</v>
      </c>
      <c r="K14" s="51"/>
    </row>
    <row r="15" s="1" customFormat="1" ht="18" customHeight="1">
      <c r="B15" s="46"/>
      <c r="C15" s="47"/>
      <c r="D15" s="47"/>
      <c r="E15" s="35" t="s">
        <v>31</v>
      </c>
      <c r="F15" s="47"/>
      <c r="G15" s="47"/>
      <c r="H15" s="47"/>
      <c r="I15" s="146" t="s">
        <v>32</v>
      </c>
      <c r="J15" s="35" t="s">
        <v>30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46" t="s">
        <v>29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32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46" t="s">
        <v>29</v>
      </c>
      <c r="J20" s="35" t="s">
        <v>30</v>
      </c>
      <c r="K20" s="51"/>
    </row>
    <row r="21" s="1" customFormat="1" ht="18" customHeight="1">
      <c r="B21" s="46"/>
      <c r="C21" s="47"/>
      <c r="D21" s="47"/>
      <c r="E21" s="35" t="s">
        <v>36</v>
      </c>
      <c r="F21" s="47"/>
      <c r="G21" s="47"/>
      <c r="H21" s="47"/>
      <c r="I21" s="146" t="s">
        <v>32</v>
      </c>
      <c r="J21" s="35" t="s">
        <v>30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30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40</v>
      </c>
      <c r="E27" s="47"/>
      <c r="F27" s="47"/>
      <c r="G27" s="47"/>
      <c r="H27" s="47"/>
      <c r="I27" s="144"/>
      <c r="J27" s="155">
        <f>ROUND(J101,2)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42</v>
      </c>
      <c r="G29" s="47"/>
      <c r="H29" s="47"/>
      <c r="I29" s="156" t="s">
        <v>41</v>
      </c>
      <c r="J29" s="52" t="s">
        <v>43</v>
      </c>
      <c r="K29" s="51"/>
    </row>
    <row r="30" s="1" customFormat="1" ht="14.4" customHeight="1">
      <c r="B30" s="46"/>
      <c r="C30" s="47"/>
      <c r="D30" s="55" t="s">
        <v>44</v>
      </c>
      <c r="E30" s="55" t="s">
        <v>45</v>
      </c>
      <c r="F30" s="157">
        <f>ROUND(SUM(BE101:BE545), 2)</f>
        <v>0</v>
      </c>
      <c r="G30" s="47"/>
      <c r="H30" s="47"/>
      <c r="I30" s="158">
        <v>0.20999999999999999</v>
      </c>
      <c r="J30" s="157">
        <f>ROUND(ROUND((SUM(BE101:BE545)), 2)*I30, 2)</f>
        <v>0</v>
      </c>
      <c r="K30" s="51"/>
    </row>
    <row r="31" s="1" customFormat="1" ht="14.4" customHeight="1">
      <c r="B31" s="46"/>
      <c r="C31" s="47"/>
      <c r="D31" s="47"/>
      <c r="E31" s="55" t="s">
        <v>46</v>
      </c>
      <c r="F31" s="157">
        <f>ROUND(SUM(BF101:BF545), 2)</f>
        <v>0</v>
      </c>
      <c r="G31" s="47"/>
      <c r="H31" s="47"/>
      <c r="I31" s="158">
        <v>0.14999999999999999</v>
      </c>
      <c r="J31" s="157">
        <f>ROUND(ROUND((SUM(BF101:BF545)),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47</v>
      </c>
      <c r="F32" s="157">
        <f>ROUND(SUM(BG101:BG545),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48</v>
      </c>
      <c r="F33" s="157">
        <f>ROUND(SUM(BH101:BH545),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49</v>
      </c>
      <c r="F34" s="157">
        <f>ROUND(SUM(BI101:BI545),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50</v>
      </c>
      <c r="E36" s="98"/>
      <c r="F36" s="98"/>
      <c r="G36" s="161" t="s">
        <v>51</v>
      </c>
      <c r="H36" s="162" t="s">
        <v>52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115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ZŠ Masarykova, Ostrov - rekonstrukce učebny technických a řemeslných oborů ve vazbě na zajištění bezbariérovosti školy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112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01 - 1.etapa - rek. učebny tech. a přír. oborů - archtekt.a stavební část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 xml:space="preserve"> </v>
      </c>
      <c r="G49" s="47"/>
      <c r="H49" s="47"/>
      <c r="I49" s="146" t="s">
        <v>26</v>
      </c>
      <c r="J49" s="147" t="str">
        <f>IF(J12="","",J12)</f>
        <v>13. 12. 2018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28</v>
      </c>
      <c r="D51" s="47"/>
      <c r="E51" s="47"/>
      <c r="F51" s="35" t="str">
        <f>E15</f>
        <v>Město Ostrov</v>
      </c>
      <c r="G51" s="47"/>
      <c r="H51" s="47"/>
      <c r="I51" s="146" t="s">
        <v>35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116</v>
      </c>
      <c r="D54" s="159"/>
      <c r="E54" s="159"/>
      <c r="F54" s="159"/>
      <c r="G54" s="159"/>
      <c r="H54" s="159"/>
      <c r="I54" s="173"/>
      <c r="J54" s="174" t="s">
        <v>117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118</v>
      </c>
      <c r="D56" s="47"/>
      <c r="E56" s="47"/>
      <c r="F56" s="47"/>
      <c r="G56" s="47"/>
      <c r="H56" s="47"/>
      <c r="I56" s="144"/>
      <c r="J56" s="155">
        <f>J101</f>
        <v>0</v>
      </c>
      <c r="K56" s="51"/>
      <c r="AU56" s="24" t="s">
        <v>119</v>
      </c>
    </row>
    <row r="57" s="7" customFormat="1" ht="24.96" customHeight="1">
      <c r="B57" s="177"/>
      <c r="C57" s="178"/>
      <c r="D57" s="179" t="s">
        <v>120</v>
      </c>
      <c r="E57" s="180"/>
      <c r="F57" s="180"/>
      <c r="G57" s="180"/>
      <c r="H57" s="180"/>
      <c r="I57" s="181"/>
      <c r="J57" s="182">
        <f>J102</f>
        <v>0</v>
      </c>
      <c r="K57" s="183"/>
    </row>
    <row r="58" s="8" customFormat="1" ht="19.92" customHeight="1">
      <c r="B58" s="184"/>
      <c r="C58" s="185"/>
      <c r="D58" s="186" t="s">
        <v>121</v>
      </c>
      <c r="E58" s="187"/>
      <c r="F58" s="187"/>
      <c r="G58" s="187"/>
      <c r="H58" s="187"/>
      <c r="I58" s="188"/>
      <c r="J58" s="189">
        <f>J103</f>
        <v>0</v>
      </c>
      <c r="K58" s="190"/>
    </row>
    <row r="59" s="8" customFormat="1" ht="19.92" customHeight="1">
      <c r="B59" s="184"/>
      <c r="C59" s="185"/>
      <c r="D59" s="186" t="s">
        <v>122</v>
      </c>
      <c r="E59" s="187"/>
      <c r="F59" s="187"/>
      <c r="G59" s="187"/>
      <c r="H59" s="187"/>
      <c r="I59" s="188"/>
      <c r="J59" s="189">
        <f>J125</f>
        <v>0</v>
      </c>
      <c r="K59" s="190"/>
    </row>
    <row r="60" s="8" customFormat="1" ht="19.92" customHeight="1">
      <c r="B60" s="184"/>
      <c r="C60" s="185"/>
      <c r="D60" s="186" t="s">
        <v>123</v>
      </c>
      <c r="E60" s="187"/>
      <c r="F60" s="187"/>
      <c r="G60" s="187"/>
      <c r="H60" s="187"/>
      <c r="I60" s="188"/>
      <c r="J60" s="189">
        <f>J188</f>
        <v>0</v>
      </c>
      <c r="K60" s="190"/>
    </row>
    <row r="61" s="8" customFormat="1" ht="19.92" customHeight="1">
      <c r="B61" s="184"/>
      <c r="C61" s="185"/>
      <c r="D61" s="186" t="s">
        <v>124</v>
      </c>
      <c r="E61" s="187"/>
      <c r="F61" s="187"/>
      <c r="G61" s="187"/>
      <c r="H61" s="187"/>
      <c r="I61" s="188"/>
      <c r="J61" s="189">
        <f>J191</f>
        <v>0</v>
      </c>
      <c r="K61" s="190"/>
    </row>
    <row r="62" s="8" customFormat="1" ht="19.92" customHeight="1">
      <c r="B62" s="184"/>
      <c r="C62" s="185"/>
      <c r="D62" s="186" t="s">
        <v>125</v>
      </c>
      <c r="E62" s="187"/>
      <c r="F62" s="187"/>
      <c r="G62" s="187"/>
      <c r="H62" s="187"/>
      <c r="I62" s="188"/>
      <c r="J62" s="189">
        <f>J194</f>
        <v>0</v>
      </c>
      <c r="K62" s="190"/>
    </row>
    <row r="63" s="8" customFormat="1" ht="19.92" customHeight="1">
      <c r="B63" s="184"/>
      <c r="C63" s="185"/>
      <c r="D63" s="186" t="s">
        <v>126</v>
      </c>
      <c r="E63" s="187"/>
      <c r="F63" s="187"/>
      <c r="G63" s="187"/>
      <c r="H63" s="187"/>
      <c r="I63" s="188"/>
      <c r="J63" s="189">
        <f>J212</f>
        <v>0</v>
      </c>
      <c r="K63" s="190"/>
    </row>
    <row r="64" s="8" customFormat="1" ht="19.92" customHeight="1">
      <c r="B64" s="184"/>
      <c r="C64" s="185"/>
      <c r="D64" s="186" t="s">
        <v>127</v>
      </c>
      <c r="E64" s="187"/>
      <c r="F64" s="187"/>
      <c r="G64" s="187"/>
      <c r="H64" s="187"/>
      <c r="I64" s="188"/>
      <c r="J64" s="189">
        <f>J245</f>
        <v>0</v>
      </c>
      <c r="K64" s="190"/>
    </row>
    <row r="65" s="8" customFormat="1" ht="19.92" customHeight="1">
      <c r="B65" s="184"/>
      <c r="C65" s="185"/>
      <c r="D65" s="186" t="s">
        <v>128</v>
      </c>
      <c r="E65" s="187"/>
      <c r="F65" s="187"/>
      <c r="G65" s="187"/>
      <c r="H65" s="187"/>
      <c r="I65" s="188"/>
      <c r="J65" s="189">
        <f>J251</f>
        <v>0</v>
      </c>
      <c r="K65" s="190"/>
    </row>
    <row r="66" s="7" customFormat="1" ht="24.96" customHeight="1">
      <c r="B66" s="177"/>
      <c r="C66" s="178"/>
      <c r="D66" s="179" t="s">
        <v>129</v>
      </c>
      <c r="E66" s="180"/>
      <c r="F66" s="180"/>
      <c r="G66" s="180"/>
      <c r="H66" s="180"/>
      <c r="I66" s="181"/>
      <c r="J66" s="182">
        <f>J253</f>
        <v>0</v>
      </c>
      <c r="K66" s="183"/>
    </row>
    <row r="67" s="8" customFormat="1" ht="19.92" customHeight="1">
      <c r="B67" s="184"/>
      <c r="C67" s="185"/>
      <c r="D67" s="186" t="s">
        <v>130</v>
      </c>
      <c r="E67" s="187"/>
      <c r="F67" s="187"/>
      <c r="G67" s="187"/>
      <c r="H67" s="187"/>
      <c r="I67" s="188"/>
      <c r="J67" s="189">
        <f>J254</f>
        <v>0</v>
      </c>
      <c r="K67" s="190"/>
    </row>
    <row r="68" s="8" customFormat="1" ht="19.92" customHeight="1">
      <c r="B68" s="184"/>
      <c r="C68" s="185"/>
      <c r="D68" s="186" t="s">
        <v>131</v>
      </c>
      <c r="E68" s="187"/>
      <c r="F68" s="187"/>
      <c r="G68" s="187"/>
      <c r="H68" s="187"/>
      <c r="I68" s="188"/>
      <c r="J68" s="189">
        <f>J273</f>
        <v>0</v>
      </c>
      <c r="K68" s="190"/>
    </row>
    <row r="69" s="8" customFormat="1" ht="19.92" customHeight="1">
      <c r="B69" s="184"/>
      <c r="C69" s="185"/>
      <c r="D69" s="186" t="s">
        <v>132</v>
      </c>
      <c r="E69" s="187"/>
      <c r="F69" s="187"/>
      <c r="G69" s="187"/>
      <c r="H69" s="187"/>
      <c r="I69" s="188"/>
      <c r="J69" s="189">
        <f>J296</f>
        <v>0</v>
      </c>
      <c r="K69" s="190"/>
    </row>
    <row r="70" s="8" customFormat="1" ht="19.92" customHeight="1">
      <c r="B70" s="184"/>
      <c r="C70" s="185"/>
      <c r="D70" s="186" t="s">
        <v>133</v>
      </c>
      <c r="E70" s="187"/>
      <c r="F70" s="187"/>
      <c r="G70" s="187"/>
      <c r="H70" s="187"/>
      <c r="I70" s="188"/>
      <c r="J70" s="189">
        <f>J300</f>
        <v>0</v>
      </c>
      <c r="K70" s="190"/>
    </row>
    <row r="71" s="8" customFormat="1" ht="19.92" customHeight="1">
      <c r="B71" s="184"/>
      <c r="C71" s="185"/>
      <c r="D71" s="186" t="s">
        <v>134</v>
      </c>
      <c r="E71" s="187"/>
      <c r="F71" s="187"/>
      <c r="G71" s="187"/>
      <c r="H71" s="187"/>
      <c r="I71" s="188"/>
      <c r="J71" s="189">
        <f>J302</f>
        <v>0</v>
      </c>
      <c r="K71" s="190"/>
    </row>
    <row r="72" s="8" customFormat="1" ht="19.92" customHeight="1">
      <c r="B72" s="184"/>
      <c r="C72" s="185"/>
      <c r="D72" s="186" t="s">
        <v>135</v>
      </c>
      <c r="E72" s="187"/>
      <c r="F72" s="187"/>
      <c r="G72" s="187"/>
      <c r="H72" s="187"/>
      <c r="I72" s="188"/>
      <c r="J72" s="189">
        <f>J339</f>
        <v>0</v>
      </c>
      <c r="K72" s="190"/>
    </row>
    <row r="73" s="8" customFormat="1" ht="19.92" customHeight="1">
      <c r="B73" s="184"/>
      <c r="C73" s="185"/>
      <c r="D73" s="186" t="s">
        <v>136</v>
      </c>
      <c r="E73" s="187"/>
      <c r="F73" s="187"/>
      <c r="G73" s="187"/>
      <c r="H73" s="187"/>
      <c r="I73" s="188"/>
      <c r="J73" s="189">
        <f>J369</f>
        <v>0</v>
      </c>
      <c r="K73" s="190"/>
    </row>
    <row r="74" s="8" customFormat="1" ht="19.92" customHeight="1">
      <c r="B74" s="184"/>
      <c r="C74" s="185"/>
      <c r="D74" s="186" t="s">
        <v>137</v>
      </c>
      <c r="E74" s="187"/>
      <c r="F74" s="187"/>
      <c r="G74" s="187"/>
      <c r="H74" s="187"/>
      <c r="I74" s="188"/>
      <c r="J74" s="189">
        <f>J371</f>
        <v>0</v>
      </c>
      <c r="K74" s="190"/>
    </row>
    <row r="75" s="8" customFormat="1" ht="19.92" customHeight="1">
      <c r="B75" s="184"/>
      <c r="C75" s="185"/>
      <c r="D75" s="186" t="s">
        <v>138</v>
      </c>
      <c r="E75" s="187"/>
      <c r="F75" s="187"/>
      <c r="G75" s="187"/>
      <c r="H75" s="187"/>
      <c r="I75" s="188"/>
      <c r="J75" s="189">
        <f>J377</f>
        <v>0</v>
      </c>
      <c r="K75" s="190"/>
    </row>
    <row r="76" s="8" customFormat="1" ht="19.92" customHeight="1">
      <c r="B76" s="184"/>
      <c r="C76" s="185"/>
      <c r="D76" s="186" t="s">
        <v>139</v>
      </c>
      <c r="E76" s="187"/>
      <c r="F76" s="187"/>
      <c r="G76" s="187"/>
      <c r="H76" s="187"/>
      <c r="I76" s="188"/>
      <c r="J76" s="189">
        <f>J420</f>
        <v>0</v>
      </c>
      <c r="K76" s="190"/>
    </row>
    <row r="77" s="8" customFormat="1" ht="19.92" customHeight="1">
      <c r="B77" s="184"/>
      <c r="C77" s="185"/>
      <c r="D77" s="186" t="s">
        <v>140</v>
      </c>
      <c r="E77" s="187"/>
      <c r="F77" s="187"/>
      <c r="G77" s="187"/>
      <c r="H77" s="187"/>
      <c r="I77" s="188"/>
      <c r="J77" s="189">
        <f>J437</f>
        <v>0</v>
      </c>
      <c r="K77" s="190"/>
    </row>
    <row r="78" s="8" customFormat="1" ht="19.92" customHeight="1">
      <c r="B78" s="184"/>
      <c r="C78" s="185"/>
      <c r="D78" s="186" t="s">
        <v>141</v>
      </c>
      <c r="E78" s="187"/>
      <c r="F78" s="187"/>
      <c r="G78" s="187"/>
      <c r="H78" s="187"/>
      <c r="I78" s="188"/>
      <c r="J78" s="189">
        <f>J461</f>
        <v>0</v>
      </c>
      <c r="K78" s="190"/>
    </row>
    <row r="79" s="8" customFormat="1" ht="19.92" customHeight="1">
      <c r="B79" s="184"/>
      <c r="C79" s="185"/>
      <c r="D79" s="186" t="s">
        <v>142</v>
      </c>
      <c r="E79" s="187"/>
      <c r="F79" s="187"/>
      <c r="G79" s="187"/>
      <c r="H79" s="187"/>
      <c r="I79" s="188"/>
      <c r="J79" s="189">
        <f>J485</f>
        <v>0</v>
      </c>
      <c r="K79" s="190"/>
    </row>
    <row r="80" s="8" customFormat="1" ht="19.92" customHeight="1">
      <c r="B80" s="184"/>
      <c r="C80" s="185"/>
      <c r="D80" s="186" t="s">
        <v>143</v>
      </c>
      <c r="E80" s="187"/>
      <c r="F80" s="187"/>
      <c r="G80" s="187"/>
      <c r="H80" s="187"/>
      <c r="I80" s="188"/>
      <c r="J80" s="189">
        <f>J504</f>
        <v>0</v>
      </c>
      <c r="K80" s="190"/>
    </row>
    <row r="81" s="8" customFormat="1" ht="19.92" customHeight="1">
      <c r="B81" s="184"/>
      <c r="C81" s="185"/>
      <c r="D81" s="186" t="s">
        <v>144</v>
      </c>
      <c r="E81" s="187"/>
      <c r="F81" s="187"/>
      <c r="G81" s="187"/>
      <c r="H81" s="187"/>
      <c r="I81" s="188"/>
      <c r="J81" s="189">
        <f>J544</f>
        <v>0</v>
      </c>
      <c r="K81" s="190"/>
    </row>
    <row r="82" s="1" customFormat="1" ht="21.84" customHeight="1">
      <c r="B82" s="46"/>
      <c r="C82" s="47"/>
      <c r="D82" s="47"/>
      <c r="E82" s="47"/>
      <c r="F82" s="47"/>
      <c r="G82" s="47"/>
      <c r="H82" s="47"/>
      <c r="I82" s="144"/>
      <c r="J82" s="47"/>
      <c r="K82" s="51"/>
    </row>
    <row r="83" s="1" customFormat="1" ht="6.96" customHeight="1">
      <c r="B83" s="67"/>
      <c r="C83" s="68"/>
      <c r="D83" s="68"/>
      <c r="E83" s="68"/>
      <c r="F83" s="68"/>
      <c r="G83" s="68"/>
      <c r="H83" s="68"/>
      <c r="I83" s="166"/>
      <c r="J83" s="68"/>
      <c r="K83" s="69"/>
    </row>
    <row r="87" s="1" customFormat="1" ht="6.96" customHeight="1">
      <c r="B87" s="70"/>
      <c r="C87" s="71"/>
      <c r="D87" s="71"/>
      <c r="E87" s="71"/>
      <c r="F87" s="71"/>
      <c r="G87" s="71"/>
      <c r="H87" s="71"/>
      <c r="I87" s="169"/>
      <c r="J87" s="71"/>
      <c r="K87" s="71"/>
      <c r="L87" s="72"/>
    </row>
    <row r="88" s="1" customFormat="1" ht="36.96" customHeight="1">
      <c r="B88" s="46"/>
      <c r="C88" s="73" t="s">
        <v>145</v>
      </c>
      <c r="D88" s="74"/>
      <c r="E88" s="74"/>
      <c r="F88" s="74"/>
      <c r="G88" s="74"/>
      <c r="H88" s="74"/>
      <c r="I88" s="191"/>
      <c r="J88" s="74"/>
      <c r="K88" s="74"/>
      <c r="L88" s="72"/>
    </row>
    <row r="89" s="1" customFormat="1" ht="6.96" customHeight="1">
      <c r="B89" s="46"/>
      <c r="C89" s="74"/>
      <c r="D89" s="74"/>
      <c r="E89" s="74"/>
      <c r="F89" s="74"/>
      <c r="G89" s="74"/>
      <c r="H89" s="74"/>
      <c r="I89" s="191"/>
      <c r="J89" s="74"/>
      <c r="K89" s="74"/>
      <c r="L89" s="72"/>
    </row>
    <row r="90" s="1" customFormat="1" ht="14.4" customHeight="1">
      <c r="B90" s="46"/>
      <c r="C90" s="76" t="s">
        <v>18</v>
      </c>
      <c r="D90" s="74"/>
      <c r="E90" s="74"/>
      <c r="F90" s="74"/>
      <c r="G90" s="74"/>
      <c r="H90" s="74"/>
      <c r="I90" s="191"/>
      <c r="J90" s="74"/>
      <c r="K90" s="74"/>
      <c r="L90" s="72"/>
    </row>
    <row r="91" s="1" customFormat="1" ht="16.5" customHeight="1">
      <c r="B91" s="46"/>
      <c r="C91" s="74"/>
      <c r="D91" s="74"/>
      <c r="E91" s="192" t="str">
        <f>E7</f>
        <v>ZŠ Masarykova, Ostrov - rekonstrukce učebny technických a řemeslných oborů ve vazbě na zajištění bezbariérovosti školy</v>
      </c>
      <c r="F91" s="76"/>
      <c r="G91" s="76"/>
      <c r="H91" s="76"/>
      <c r="I91" s="191"/>
      <c r="J91" s="74"/>
      <c r="K91" s="74"/>
      <c r="L91" s="72"/>
    </row>
    <row r="92" s="1" customFormat="1" ht="14.4" customHeight="1">
      <c r="B92" s="46"/>
      <c r="C92" s="76" t="s">
        <v>112</v>
      </c>
      <c r="D92" s="74"/>
      <c r="E92" s="74"/>
      <c r="F92" s="74"/>
      <c r="G92" s="74"/>
      <c r="H92" s="74"/>
      <c r="I92" s="191"/>
      <c r="J92" s="74"/>
      <c r="K92" s="74"/>
      <c r="L92" s="72"/>
    </row>
    <row r="93" s="1" customFormat="1" ht="17.25" customHeight="1">
      <c r="B93" s="46"/>
      <c r="C93" s="74"/>
      <c r="D93" s="74"/>
      <c r="E93" s="82" t="str">
        <f>E9</f>
        <v>01 - 1.etapa - rek. učebny tech. a přír. oborů - archtekt.a stavební část</v>
      </c>
      <c r="F93" s="74"/>
      <c r="G93" s="74"/>
      <c r="H93" s="74"/>
      <c r="I93" s="191"/>
      <c r="J93" s="74"/>
      <c r="K93" s="74"/>
      <c r="L93" s="72"/>
    </row>
    <row r="94" s="1" customFormat="1" ht="6.96" customHeight="1">
      <c r="B94" s="46"/>
      <c r="C94" s="74"/>
      <c r="D94" s="74"/>
      <c r="E94" s="74"/>
      <c r="F94" s="74"/>
      <c r="G94" s="74"/>
      <c r="H94" s="74"/>
      <c r="I94" s="191"/>
      <c r="J94" s="74"/>
      <c r="K94" s="74"/>
      <c r="L94" s="72"/>
    </row>
    <row r="95" s="1" customFormat="1" ht="18" customHeight="1">
      <c r="B95" s="46"/>
      <c r="C95" s="76" t="s">
        <v>24</v>
      </c>
      <c r="D95" s="74"/>
      <c r="E95" s="74"/>
      <c r="F95" s="193" t="str">
        <f>F12</f>
        <v xml:space="preserve"> </v>
      </c>
      <c r="G95" s="74"/>
      <c r="H95" s="74"/>
      <c r="I95" s="194" t="s">
        <v>26</v>
      </c>
      <c r="J95" s="85" t="str">
        <f>IF(J12="","",J12)</f>
        <v>13. 12. 2018</v>
      </c>
      <c r="K95" s="74"/>
      <c r="L95" s="72"/>
    </row>
    <row r="96" s="1" customFormat="1" ht="6.96" customHeight="1">
      <c r="B96" s="46"/>
      <c r="C96" s="74"/>
      <c r="D96" s="74"/>
      <c r="E96" s="74"/>
      <c r="F96" s="74"/>
      <c r="G96" s="74"/>
      <c r="H96" s="74"/>
      <c r="I96" s="191"/>
      <c r="J96" s="74"/>
      <c r="K96" s="74"/>
      <c r="L96" s="72"/>
    </row>
    <row r="97" s="1" customFormat="1">
      <c r="B97" s="46"/>
      <c r="C97" s="76" t="s">
        <v>28</v>
      </c>
      <c r="D97" s="74"/>
      <c r="E97" s="74"/>
      <c r="F97" s="193" t="str">
        <f>E15</f>
        <v>Město Ostrov</v>
      </c>
      <c r="G97" s="74"/>
      <c r="H97" s="74"/>
      <c r="I97" s="194" t="s">
        <v>35</v>
      </c>
      <c r="J97" s="193" t="str">
        <f>E21</f>
        <v>BPO spol. s r.o.,Lidická 1239,36317 OSTROV</v>
      </c>
      <c r="K97" s="74"/>
      <c r="L97" s="72"/>
    </row>
    <row r="98" s="1" customFormat="1" ht="14.4" customHeight="1">
      <c r="B98" s="46"/>
      <c r="C98" s="76" t="s">
        <v>33</v>
      </c>
      <c r="D98" s="74"/>
      <c r="E98" s="74"/>
      <c r="F98" s="193" t="str">
        <f>IF(E18="","",E18)</f>
        <v/>
      </c>
      <c r="G98" s="74"/>
      <c r="H98" s="74"/>
      <c r="I98" s="191"/>
      <c r="J98" s="74"/>
      <c r="K98" s="74"/>
      <c r="L98" s="72"/>
    </row>
    <row r="99" s="1" customFormat="1" ht="10.32" customHeight="1">
      <c r="B99" s="46"/>
      <c r="C99" s="74"/>
      <c r="D99" s="74"/>
      <c r="E99" s="74"/>
      <c r="F99" s="74"/>
      <c r="G99" s="74"/>
      <c r="H99" s="74"/>
      <c r="I99" s="191"/>
      <c r="J99" s="74"/>
      <c r="K99" s="74"/>
      <c r="L99" s="72"/>
    </row>
    <row r="100" s="9" customFormat="1" ht="29.28" customHeight="1">
      <c r="B100" s="195"/>
      <c r="C100" s="196" t="s">
        <v>146</v>
      </c>
      <c r="D100" s="197" t="s">
        <v>59</v>
      </c>
      <c r="E100" s="197" t="s">
        <v>55</v>
      </c>
      <c r="F100" s="197" t="s">
        <v>147</v>
      </c>
      <c r="G100" s="197" t="s">
        <v>148</v>
      </c>
      <c r="H100" s="197" t="s">
        <v>149</v>
      </c>
      <c r="I100" s="198" t="s">
        <v>150</v>
      </c>
      <c r="J100" s="197" t="s">
        <v>117</v>
      </c>
      <c r="K100" s="199" t="s">
        <v>151</v>
      </c>
      <c r="L100" s="200"/>
      <c r="M100" s="102" t="s">
        <v>152</v>
      </c>
      <c r="N100" s="103" t="s">
        <v>44</v>
      </c>
      <c r="O100" s="103" t="s">
        <v>153</v>
      </c>
      <c r="P100" s="103" t="s">
        <v>154</v>
      </c>
      <c r="Q100" s="103" t="s">
        <v>155</v>
      </c>
      <c r="R100" s="103" t="s">
        <v>156</v>
      </c>
      <c r="S100" s="103" t="s">
        <v>157</v>
      </c>
      <c r="T100" s="104" t="s">
        <v>158</v>
      </c>
    </row>
    <row r="101" s="1" customFormat="1" ht="29.28" customHeight="1">
      <c r="B101" s="46"/>
      <c r="C101" s="108" t="s">
        <v>118</v>
      </c>
      <c r="D101" s="74"/>
      <c r="E101" s="74"/>
      <c r="F101" s="74"/>
      <c r="G101" s="74"/>
      <c r="H101" s="74"/>
      <c r="I101" s="191"/>
      <c r="J101" s="201">
        <f>BK101</f>
        <v>0</v>
      </c>
      <c r="K101" s="74"/>
      <c r="L101" s="72"/>
      <c r="M101" s="105"/>
      <c r="N101" s="106"/>
      <c r="O101" s="106"/>
      <c r="P101" s="202">
        <f>P102+P253</f>
        <v>0</v>
      </c>
      <c r="Q101" s="106"/>
      <c r="R101" s="202">
        <f>R102+R253</f>
        <v>52.685224999999996</v>
      </c>
      <c r="S101" s="106"/>
      <c r="T101" s="203">
        <f>T102+T253</f>
        <v>108.38915600000003</v>
      </c>
      <c r="AT101" s="24" t="s">
        <v>73</v>
      </c>
      <c r="AU101" s="24" t="s">
        <v>119</v>
      </c>
      <c r="BK101" s="204">
        <f>BK102+BK253</f>
        <v>0</v>
      </c>
    </row>
    <row r="102" s="10" customFormat="1" ht="37.44001" customHeight="1">
      <c r="B102" s="205"/>
      <c r="C102" s="206"/>
      <c r="D102" s="207" t="s">
        <v>73</v>
      </c>
      <c r="E102" s="208" t="s">
        <v>159</v>
      </c>
      <c r="F102" s="208" t="s">
        <v>160</v>
      </c>
      <c r="G102" s="206"/>
      <c r="H102" s="206"/>
      <c r="I102" s="209"/>
      <c r="J102" s="210">
        <f>BK102</f>
        <v>0</v>
      </c>
      <c r="K102" s="206"/>
      <c r="L102" s="211"/>
      <c r="M102" s="212"/>
      <c r="N102" s="213"/>
      <c r="O102" s="213"/>
      <c r="P102" s="214">
        <f>P103+P125+P188+P191+P194+P212+P245+P251</f>
        <v>0</v>
      </c>
      <c r="Q102" s="213"/>
      <c r="R102" s="214">
        <f>R103+R125+R188+R191+R194+R212+R245+R251</f>
        <v>48.420761889999994</v>
      </c>
      <c r="S102" s="213"/>
      <c r="T102" s="215">
        <f>T103+T125+T188+T191+T194+T212+T245+T251</f>
        <v>106.54511600000002</v>
      </c>
      <c r="AR102" s="216" t="s">
        <v>82</v>
      </c>
      <c r="AT102" s="217" t="s">
        <v>73</v>
      </c>
      <c r="AU102" s="217" t="s">
        <v>74</v>
      </c>
      <c r="AY102" s="216" t="s">
        <v>161</v>
      </c>
      <c r="BK102" s="218">
        <f>BK103+BK125+BK188+BK191+BK194+BK212+BK245+BK251</f>
        <v>0</v>
      </c>
    </row>
    <row r="103" s="10" customFormat="1" ht="19.92" customHeight="1">
      <c r="B103" s="205"/>
      <c r="C103" s="206"/>
      <c r="D103" s="207" t="s">
        <v>73</v>
      </c>
      <c r="E103" s="219" t="s">
        <v>162</v>
      </c>
      <c r="F103" s="219" t="s">
        <v>163</v>
      </c>
      <c r="G103" s="206"/>
      <c r="H103" s="206"/>
      <c r="I103" s="209"/>
      <c r="J103" s="220">
        <f>BK103</f>
        <v>0</v>
      </c>
      <c r="K103" s="206"/>
      <c r="L103" s="211"/>
      <c r="M103" s="212"/>
      <c r="N103" s="213"/>
      <c r="O103" s="213"/>
      <c r="P103" s="214">
        <f>SUM(P104:P124)</f>
        <v>0</v>
      </c>
      <c r="Q103" s="213"/>
      <c r="R103" s="214">
        <f>SUM(R104:R124)</f>
        <v>12.05853566</v>
      </c>
      <c r="S103" s="213"/>
      <c r="T103" s="215">
        <f>SUM(T104:T124)</f>
        <v>0</v>
      </c>
      <c r="AR103" s="216" t="s">
        <v>82</v>
      </c>
      <c r="AT103" s="217" t="s">
        <v>73</v>
      </c>
      <c r="AU103" s="217" t="s">
        <v>82</v>
      </c>
      <c r="AY103" s="216" t="s">
        <v>161</v>
      </c>
      <c r="BK103" s="218">
        <f>SUM(BK104:BK124)</f>
        <v>0</v>
      </c>
    </row>
    <row r="104" s="1" customFormat="1" ht="25.5" customHeight="1">
      <c r="B104" s="46"/>
      <c r="C104" s="221" t="s">
        <v>82</v>
      </c>
      <c r="D104" s="221" t="s">
        <v>164</v>
      </c>
      <c r="E104" s="222" t="s">
        <v>165</v>
      </c>
      <c r="F104" s="223" t="s">
        <v>166</v>
      </c>
      <c r="G104" s="224" t="s">
        <v>167</v>
      </c>
      <c r="H104" s="225">
        <v>0.073999999999999996</v>
      </c>
      <c r="I104" s="226"/>
      <c r="J104" s="227">
        <f>ROUND(I104*H104,2)</f>
        <v>0</v>
      </c>
      <c r="K104" s="223" t="s">
        <v>168</v>
      </c>
      <c r="L104" s="72"/>
      <c r="M104" s="228" t="s">
        <v>30</v>
      </c>
      <c r="N104" s="229" t="s">
        <v>45</v>
      </c>
      <c r="O104" s="47"/>
      <c r="P104" s="230">
        <f>O104*H104</f>
        <v>0</v>
      </c>
      <c r="Q104" s="230">
        <v>1.0900000000000001</v>
      </c>
      <c r="R104" s="230">
        <f>Q104*H104</f>
        <v>0.080659999999999996</v>
      </c>
      <c r="S104" s="230">
        <v>0</v>
      </c>
      <c r="T104" s="231">
        <f>S104*H104</f>
        <v>0</v>
      </c>
      <c r="AR104" s="24" t="s">
        <v>169</v>
      </c>
      <c r="AT104" s="24" t="s">
        <v>164</v>
      </c>
      <c r="AU104" s="24" t="s">
        <v>84</v>
      </c>
      <c r="AY104" s="24" t="s">
        <v>161</v>
      </c>
      <c r="BE104" s="232">
        <f>IF(N104="základní",J104,0)</f>
        <v>0</v>
      </c>
      <c r="BF104" s="232">
        <f>IF(N104="snížená",J104,0)</f>
        <v>0</v>
      </c>
      <c r="BG104" s="232">
        <f>IF(N104="zákl. přenesená",J104,0)</f>
        <v>0</v>
      </c>
      <c r="BH104" s="232">
        <f>IF(N104="sníž. přenesená",J104,0)</f>
        <v>0</v>
      </c>
      <c r="BI104" s="232">
        <f>IF(N104="nulová",J104,0)</f>
        <v>0</v>
      </c>
      <c r="BJ104" s="24" t="s">
        <v>82</v>
      </c>
      <c r="BK104" s="232">
        <f>ROUND(I104*H104,2)</f>
        <v>0</v>
      </c>
      <c r="BL104" s="24" t="s">
        <v>169</v>
      </c>
      <c r="BM104" s="24" t="s">
        <v>170</v>
      </c>
    </row>
    <row r="105" s="11" customFormat="1">
      <c r="B105" s="233"/>
      <c r="C105" s="234"/>
      <c r="D105" s="235" t="s">
        <v>171</v>
      </c>
      <c r="E105" s="236" t="s">
        <v>30</v>
      </c>
      <c r="F105" s="237" t="s">
        <v>172</v>
      </c>
      <c r="G105" s="234"/>
      <c r="H105" s="236" t="s">
        <v>30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AT105" s="243" t="s">
        <v>171</v>
      </c>
      <c r="AU105" s="243" t="s">
        <v>84</v>
      </c>
      <c r="AV105" s="11" t="s">
        <v>82</v>
      </c>
      <c r="AW105" s="11" t="s">
        <v>37</v>
      </c>
      <c r="AX105" s="11" t="s">
        <v>74</v>
      </c>
      <c r="AY105" s="243" t="s">
        <v>161</v>
      </c>
    </row>
    <row r="106" s="12" customFormat="1">
      <c r="B106" s="244"/>
      <c r="C106" s="245"/>
      <c r="D106" s="235" t="s">
        <v>171</v>
      </c>
      <c r="E106" s="246" t="s">
        <v>30</v>
      </c>
      <c r="F106" s="247" t="s">
        <v>173</v>
      </c>
      <c r="G106" s="245"/>
      <c r="H106" s="248">
        <v>0.073999999999999996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AT106" s="254" t="s">
        <v>171</v>
      </c>
      <c r="AU106" s="254" t="s">
        <v>84</v>
      </c>
      <c r="AV106" s="12" t="s">
        <v>84</v>
      </c>
      <c r="AW106" s="12" t="s">
        <v>37</v>
      </c>
      <c r="AX106" s="12" t="s">
        <v>82</v>
      </c>
      <c r="AY106" s="254" t="s">
        <v>161</v>
      </c>
    </row>
    <row r="107" s="1" customFormat="1" ht="25.5" customHeight="1">
      <c r="B107" s="46"/>
      <c r="C107" s="221" t="s">
        <v>84</v>
      </c>
      <c r="D107" s="221" t="s">
        <v>164</v>
      </c>
      <c r="E107" s="222" t="s">
        <v>174</v>
      </c>
      <c r="F107" s="223" t="s">
        <v>175</v>
      </c>
      <c r="G107" s="224" t="s">
        <v>176</v>
      </c>
      <c r="H107" s="225">
        <v>21.754999999999999</v>
      </c>
      <c r="I107" s="226"/>
      <c r="J107" s="227">
        <f>ROUND(I107*H107,2)</f>
        <v>0</v>
      </c>
      <c r="K107" s="223" t="s">
        <v>168</v>
      </c>
      <c r="L107" s="72"/>
      <c r="M107" s="228" t="s">
        <v>30</v>
      </c>
      <c r="N107" s="229" t="s">
        <v>45</v>
      </c>
      <c r="O107" s="47"/>
      <c r="P107" s="230">
        <f>O107*H107</f>
        <v>0</v>
      </c>
      <c r="Q107" s="230">
        <v>0.15253</v>
      </c>
      <c r="R107" s="230">
        <f>Q107*H107</f>
        <v>3.3182901499999997</v>
      </c>
      <c r="S107" s="230">
        <v>0</v>
      </c>
      <c r="T107" s="231">
        <f>S107*H107</f>
        <v>0</v>
      </c>
      <c r="AR107" s="24" t="s">
        <v>169</v>
      </c>
      <c r="AT107" s="24" t="s">
        <v>164</v>
      </c>
      <c r="AU107" s="24" t="s">
        <v>84</v>
      </c>
      <c r="AY107" s="24" t="s">
        <v>161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24" t="s">
        <v>82</v>
      </c>
      <c r="BK107" s="232">
        <f>ROUND(I107*H107,2)</f>
        <v>0</v>
      </c>
      <c r="BL107" s="24" t="s">
        <v>169</v>
      </c>
      <c r="BM107" s="24" t="s">
        <v>177</v>
      </c>
    </row>
    <row r="108" s="12" customFormat="1">
      <c r="B108" s="244"/>
      <c r="C108" s="245"/>
      <c r="D108" s="235" t="s">
        <v>171</v>
      </c>
      <c r="E108" s="246" t="s">
        <v>30</v>
      </c>
      <c r="F108" s="247" t="s">
        <v>178</v>
      </c>
      <c r="G108" s="245"/>
      <c r="H108" s="248">
        <v>19.329999999999998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AT108" s="254" t="s">
        <v>171</v>
      </c>
      <c r="AU108" s="254" t="s">
        <v>84</v>
      </c>
      <c r="AV108" s="12" t="s">
        <v>84</v>
      </c>
      <c r="AW108" s="12" t="s">
        <v>37</v>
      </c>
      <c r="AX108" s="12" t="s">
        <v>74</v>
      </c>
      <c r="AY108" s="254" t="s">
        <v>161</v>
      </c>
    </row>
    <row r="109" s="12" customFormat="1">
      <c r="B109" s="244"/>
      <c r="C109" s="245"/>
      <c r="D109" s="235" t="s">
        <v>171</v>
      </c>
      <c r="E109" s="246" t="s">
        <v>30</v>
      </c>
      <c r="F109" s="247" t="s">
        <v>179</v>
      </c>
      <c r="G109" s="245"/>
      <c r="H109" s="248">
        <v>-3.6000000000000001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AT109" s="254" t="s">
        <v>171</v>
      </c>
      <c r="AU109" s="254" t="s">
        <v>84</v>
      </c>
      <c r="AV109" s="12" t="s">
        <v>84</v>
      </c>
      <c r="AW109" s="12" t="s">
        <v>37</v>
      </c>
      <c r="AX109" s="12" t="s">
        <v>74</v>
      </c>
      <c r="AY109" s="254" t="s">
        <v>161</v>
      </c>
    </row>
    <row r="110" s="12" customFormat="1">
      <c r="B110" s="244"/>
      <c r="C110" s="245"/>
      <c r="D110" s="235" t="s">
        <v>171</v>
      </c>
      <c r="E110" s="246" t="s">
        <v>30</v>
      </c>
      <c r="F110" s="247" t="s">
        <v>180</v>
      </c>
      <c r="G110" s="245"/>
      <c r="H110" s="248">
        <v>9.2249999999999996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3"/>
      <c r="AT110" s="254" t="s">
        <v>171</v>
      </c>
      <c r="AU110" s="254" t="s">
        <v>84</v>
      </c>
      <c r="AV110" s="12" t="s">
        <v>84</v>
      </c>
      <c r="AW110" s="12" t="s">
        <v>37</v>
      </c>
      <c r="AX110" s="12" t="s">
        <v>74</v>
      </c>
      <c r="AY110" s="254" t="s">
        <v>161</v>
      </c>
    </row>
    <row r="111" s="12" customFormat="1">
      <c r="B111" s="244"/>
      <c r="C111" s="245"/>
      <c r="D111" s="235" t="s">
        <v>171</v>
      </c>
      <c r="E111" s="246" t="s">
        <v>30</v>
      </c>
      <c r="F111" s="247" t="s">
        <v>181</v>
      </c>
      <c r="G111" s="245"/>
      <c r="H111" s="248">
        <v>-3.2000000000000002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AT111" s="254" t="s">
        <v>171</v>
      </c>
      <c r="AU111" s="254" t="s">
        <v>84</v>
      </c>
      <c r="AV111" s="12" t="s">
        <v>84</v>
      </c>
      <c r="AW111" s="12" t="s">
        <v>37</v>
      </c>
      <c r="AX111" s="12" t="s">
        <v>74</v>
      </c>
      <c r="AY111" s="254" t="s">
        <v>161</v>
      </c>
    </row>
    <row r="112" s="13" customFormat="1">
      <c r="B112" s="255"/>
      <c r="C112" s="256"/>
      <c r="D112" s="235" t="s">
        <v>171</v>
      </c>
      <c r="E112" s="257" t="s">
        <v>30</v>
      </c>
      <c r="F112" s="258" t="s">
        <v>182</v>
      </c>
      <c r="G112" s="256"/>
      <c r="H112" s="259">
        <v>21.754999999999999</v>
      </c>
      <c r="I112" s="260"/>
      <c r="J112" s="256"/>
      <c r="K112" s="256"/>
      <c r="L112" s="261"/>
      <c r="M112" s="262"/>
      <c r="N112" s="263"/>
      <c r="O112" s="263"/>
      <c r="P112" s="263"/>
      <c r="Q112" s="263"/>
      <c r="R112" s="263"/>
      <c r="S112" s="263"/>
      <c r="T112" s="264"/>
      <c r="AT112" s="265" t="s">
        <v>171</v>
      </c>
      <c r="AU112" s="265" t="s">
        <v>84</v>
      </c>
      <c r="AV112" s="13" t="s">
        <v>169</v>
      </c>
      <c r="AW112" s="13" t="s">
        <v>37</v>
      </c>
      <c r="AX112" s="13" t="s">
        <v>82</v>
      </c>
      <c r="AY112" s="265" t="s">
        <v>161</v>
      </c>
    </row>
    <row r="113" s="1" customFormat="1" ht="25.5" customHeight="1">
      <c r="B113" s="46"/>
      <c r="C113" s="221" t="s">
        <v>162</v>
      </c>
      <c r="D113" s="221" t="s">
        <v>164</v>
      </c>
      <c r="E113" s="222" t="s">
        <v>183</v>
      </c>
      <c r="F113" s="223" t="s">
        <v>184</v>
      </c>
      <c r="G113" s="224" t="s">
        <v>176</v>
      </c>
      <c r="H113" s="225">
        <v>51.999000000000002</v>
      </c>
      <c r="I113" s="226"/>
      <c r="J113" s="227">
        <f>ROUND(I113*H113,2)</f>
        <v>0</v>
      </c>
      <c r="K113" s="223" t="s">
        <v>168</v>
      </c>
      <c r="L113" s="72"/>
      <c r="M113" s="228" t="s">
        <v>30</v>
      </c>
      <c r="N113" s="229" t="s">
        <v>45</v>
      </c>
      <c r="O113" s="47"/>
      <c r="P113" s="230">
        <f>O113*H113</f>
        <v>0</v>
      </c>
      <c r="Q113" s="230">
        <v>0.16414999999999999</v>
      </c>
      <c r="R113" s="230">
        <f>Q113*H113</f>
        <v>8.5356358500000002</v>
      </c>
      <c r="S113" s="230">
        <v>0</v>
      </c>
      <c r="T113" s="231">
        <f>S113*H113</f>
        <v>0</v>
      </c>
      <c r="AR113" s="24" t="s">
        <v>169</v>
      </c>
      <c r="AT113" s="24" t="s">
        <v>164</v>
      </c>
      <c r="AU113" s="24" t="s">
        <v>84</v>
      </c>
      <c r="AY113" s="24" t="s">
        <v>161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24" t="s">
        <v>82</v>
      </c>
      <c r="BK113" s="232">
        <f>ROUND(I113*H113,2)</f>
        <v>0</v>
      </c>
      <c r="BL113" s="24" t="s">
        <v>169</v>
      </c>
      <c r="BM113" s="24" t="s">
        <v>185</v>
      </c>
    </row>
    <row r="114" s="12" customFormat="1">
      <c r="B114" s="244"/>
      <c r="C114" s="245"/>
      <c r="D114" s="235" t="s">
        <v>171</v>
      </c>
      <c r="E114" s="246" t="s">
        <v>30</v>
      </c>
      <c r="F114" s="247" t="s">
        <v>186</v>
      </c>
      <c r="G114" s="245"/>
      <c r="H114" s="248">
        <v>51.289000000000001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AT114" s="254" t="s">
        <v>171</v>
      </c>
      <c r="AU114" s="254" t="s">
        <v>84</v>
      </c>
      <c r="AV114" s="12" t="s">
        <v>84</v>
      </c>
      <c r="AW114" s="12" t="s">
        <v>37</v>
      </c>
      <c r="AX114" s="12" t="s">
        <v>74</v>
      </c>
      <c r="AY114" s="254" t="s">
        <v>161</v>
      </c>
    </row>
    <row r="115" s="12" customFormat="1">
      <c r="B115" s="244"/>
      <c r="C115" s="245"/>
      <c r="D115" s="235" t="s">
        <v>171</v>
      </c>
      <c r="E115" s="246" t="s">
        <v>30</v>
      </c>
      <c r="F115" s="247" t="s">
        <v>187</v>
      </c>
      <c r="G115" s="245"/>
      <c r="H115" s="248">
        <v>-1.6000000000000001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AT115" s="254" t="s">
        <v>171</v>
      </c>
      <c r="AU115" s="254" t="s">
        <v>84</v>
      </c>
      <c r="AV115" s="12" t="s">
        <v>84</v>
      </c>
      <c r="AW115" s="12" t="s">
        <v>37</v>
      </c>
      <c r="AX115" s="12" t="s">
        <v>74</v>
      </c>
      <c r="AY115" s="254" t="s">
        <v>161</v>
      </c>
    </row>
    <row r="116" s="12" customFormat="1">
      <c r="B116" s="244"/>
      <c r="C116" s="245"/>
      <c r="D116" s="235" t="s">
        <v>171</v>
      </c>
      <c r="E116" s="246" t="s">
        <v>30</v>
      </c>
      <c r="F116" s="247" t="s">
        <v>188</v>
      </c>
      <c r="G116" s="245"/>
      <c r="H116" s="248">
        <v>2.3100000000000001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AT116" s="254" t="s">
        <v>171</v>
      </c>
      <c r="AU116" s="254" t="s">
        <v>84</v>
      </c>
      <c r="AV116" s="12" t="s">
        <v>84</v>
      </c>
      <c r="AW116" s="12" t="s">
        <v>37</v>
      </c>
      <c r="AX116" s="12" t="s">
        <v>74</v>
      </c>
      <c r="AY116" s="254" t="s">
        <v>161</v>
      </c>
    </row>
    <row r="117" s="13" customFormat="1">
      <c r="B117" s="255"/>
      <c r="C117" s="256"/>
      <c r="D117" s="235" t="s">
        <v>171</v>
      </c>
      <c r="E117" s="257" t="s">
        <v>30</v>
      </c>
      <c r="F117" s="258" t="s">
        <v>182</v>
      </c>
      <c r="G117" s="256"/>
      <c r="H117" s="259">
        <v>51.999000000000002</v>
      </c>
      <c r="I117" s="260"/>
      <c r="J117" s="256"/>
      <c r="K117" s="256"/>
      <c r="L117" s="261"/>
      <c r="M117" s="262"/>
      <c r="N117" s="263"/>
      <c r="O117" s="263"/>
      <c r="P117" s="263"/>
      <c r="Q117" s="263"/>
      <c r="R117" s="263"/>
      <c r="S117" s="263"/>
      <c r="T117" s="264"/>
      <c r="AT117" s="265" t="s">
        <v>171</v>
      </c>
      <c r="AU117" s="265" t="s">
        <v>84</v>
      </c>
      <c r="AV117" s="13" t="s">
        <v>169</v>
      </c>
      <c r="AW117" s="13" t="s">
        <v>37</v>
      </c>
      <c r="AX117" s="13" t="s">
        <v>82</v>
      </c>
      <c r="AY117" s="265" t="s">
        <v>161</v>
      </c>
    </row>
    <row r="118" s="1" customFormat="1" ht="25.5" customHeight="1">
      <c r="B118" s="46"/>
      <c r="C118" s="221" t="s">
        <v>169</v>
      </c>
      <c r="D118" s="221" t="s">
        <v>164</v>
      </c>
      <c r="E118" s="222" t="s">
        <v>189</v>
      </c>
      <c r="F118" s="223" t="s">
        <v>190</v>
      </c>
      <c r="G118" s="224" t="s">
        <v>191</v>
      </c>
      <c r="H118" s="225">
        <v>2</v>
      </c>
      <c r="I118" s="226"/>
      <c r="J118" s="227">
        <f>ROUND(I118*H118,2)</f>
        <v>0</v>
      </c>
      <c r="K118" s="223" t="s">
        <v>168</v>
      </c>
      <c r="L118" s="72"/>
      <c r="M118" s="228" t="s">
        <v>30</v>
      </c>
      <c r="N118" s="229" t="s">
        <v>45</v>
      </c>
      <c r="O118" s="47"/>
      <c r="P118" s="230">
        <f>O118*H118</f>
        <v>0</v>
      </c>
      <c r="Q118" s="230">
        <v>0.016809999999999999</v>
      </c>
      <c r="R118" s="230">
        <f>Q118*H118</f>
        <v>0.033619999999999997</v>
      </c>
      <c r="S118" s="230">
        <v>0</v>
      </c>
      <c r="T118" s="231">
        <f>S118*H118</f>
        <v>0</v>
      </c>
      <c r="AR118" s="24" t="s">
        <v>169</v>
      </c>
      <c r="AT118" s="24" t="s">
        <v>164</v>
      </c>
      <c r="AU118" s="24" t="s">
        <v>84</v>
      </c>
      <c r="AY118" s="24" t="s">
        <v>161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24" t="s">
        <v>82</v>
      </c>
      <c r="BK118" s="232">
        <f>ROUND(I118*H118,2)</f>
        <v>0</v>
      </c>
      <c r="BL118" s="24" t="s">
        <v>169</v>
      </c>
      <c r="BM118" s="24" t="s">
        <v>192</v>
      </c>
    </row>
    <row r="119" s="1" customFormat="1" ht="25.5" customHeight="1">
      <c r="B119" s="46"/>
      <c r="C119" s="221" t="s">
        <v>193</v>
      </c>
      <c r="D119" s="221" t="s">
        <v>164</v>
      </c>
      <c r="E119" s="222" t="s">
        <v>194</v>
      </c>
      <c r="F119" s="223" t="s">
        <v>195</v>
      </c>
      <c r="G119" s="224" t="s">
        <v>191</v>
      </c>
      <c r="H119" s="225">
        <v>1</v>
      </c>
      <c r="I119" s="226"/>
      <c r="J119" s="227">
        <f>ROUND(I119*H119,2)</f>
        <v>0</v>
      </c>
      <c r="K119" s="223" t="s">
        <v>168</v>
      </c>
      <c r="L119" s="72"/>
      <c r="M119" s="228" t="s">
        <v>30</v>
      </c>
      <c r="N119" s="229" t="s">
        <v>45</v>
      </c>
      <c r="O119" s="47"/>
      <c r="P119" s="230">
        <f>O119*H119</f>
        <v>0</v>
      </c>
      <c r="Q119" s="230">
        <v>0.026210000000000001</v>
      </c>
      <c r="R119" s="230">
        <f>Q119*H119</f>
        <v>0.026210000000000001</v>
      </c>
      <c r="S119" s="230">
        <v>0</v>
      </c>
      <c r="T119" s="231">
        <f>S119*H119</f>
        <v>0</v>
      </c>
      <c r="AR119" s="24" t="s">
        <v>169</v>
      </c>
      <c r="AT119" s="24" t="s">
        <v>164</v>
      </c>
      <c r="AU119" s="24" t="s">
        <v>84</v>
      </c>
      <c r="AY119" s="24" t="s">
        <v>161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24" t="s">
        <v>82</v>
      </c>
      <c r="BK119" s="232">
        <f>ROUND(I119*H119,2)</f>
        <v>0</v>
      </c>
      <c r="BL119" s="24" t="s">
        <v>169</v>
      </c>
      <c r="BM119" s="24" t="s">
        <v>196</v>
      </c>
    </row>
    <row r="120" s="1" customFormat="1" ht="16.5" customHeight="1">
      <c r="B120" s="46"/>
      <c r="C120" s="221" t="s">
        <v>197</v>
      </c>
      <c r="D120" s="221" t="s">
        <v>164</v>
      </c>
      <c r="E120" s="222" t="s">
        <v>198</v>
      </c>
      <c r="F120" s="223" t="s">
        <v>199</v>
      </c>
      <c r="G120" s="224" t="s">
        <v>191</v>
      </c>
      <c r="H120" s="225">
        <v>2</v>
      </c>
      <c r="I120" s="226"/>
      <c r="J120" s="227">
        <f>ROUND(I120*H120,2)</f>
        <v>0</v>
      </c>
      <c r="K120" s="223" t="s">
        <v>30</v>
      </c>
      <c r="L120" s="72"/>
      <c r="M120" s="228" t="s">
        <v>30</v>
      </c>
      <c r="N120" s="229" t="s">
        <v>45</v>
      </c>
      <c r="O120" s="47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AR120" s="24" t="s">
        <v>169</v>
      </c>
      <c r="AT120" s="24" t="s">
        <v>164</v>
      </c>
      <c r="AU120" s="24" t="s">
        <v>84</v>
      </c>
      <c r="AY120" s="24" t="s">
        <v>161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24" t="s">
        <v>82</v>
      </c>
      <c r="BK120" s="232">
        <f>ROUND(I120*H120,2)</f>
        <v>0</v>
      </c>
      <c r="BL120" s="24" t="s">
        <v>169</v>
      </c>
      <c r="BM120" s="24" t="s">
        <v>200</v>
      </c>
    </row>
    <row r="121" s="1" customFormat="1" ht="16.5" customHeight="1">
      <c r="B121" s="46"/>
      <c r="C121" s="221" t="s">
        <v>201</v>
      </c>
      <c r="D121" s="221" t="s">
        <v>164</v>
      </c>
      <c r="E121" s="222" t="s">
        <v>202</v>
      </c>
      <c r="F121" s="223" t="s">
        <v>203</v>
      </c>
      <c r="G121" s="224" t="s">
        <v>204</v>
      </c>
      <c r="H121" s="225">
        <v>0.033000000000000002</v>
      </c>
      <c r="I121" s="226"/>
      <c r="J121" s="227">
        <f>ROUND(I121*H121,2)</f>
        <v>0</v>
      </c>
      <c r="K121" s="223" t="s">
        <v>168</v>
      </c>
      <c r="L121" s="72"/>
      <c r="M121" s="228" t="s">
        <v>30</v>
      </c>
      <c r="N121" s="229" t="s">
        <v>45</v>
      </c>
      <c r="O121" s="47"/>
      <c r="P121" s="230">
        <f>O121*H121</f>
        <v>0</v>
      </c>
      <c r="Q121" s="230">
        <v>1.94302</v>
      </c>
      <c r="R121" s="230">
        <f>Q121*H121</f>
        <v>0.064119660000000009</v>
      </c>
      <c r="S121" s="230">
        <v>0</v>
      </c>
      <c r="T121" s="231">
        <f>S121*H121</f>
        <v>0</v>
      </c>
      <c r="AR121" s="24" t="s">
        <v>169</v>
      </c>
      <c r="AT121" s="24" t="s">
        <v>164</v>
      </c>
      <c r="AU121" s="24" t="s">
        <v>84</v>
      </c>
      <c r="AY121" s="24" t="s">
        <v>161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24" t="s">
        <v>82</v>
      </c>
      <c r="BK121" s="232">
        <f>ROUND(I121*H121,2)</f>
        <v>0</v>
      </c>
      <c r="BL121" s="24" t="s">
        <v>169</v>
      </c>
      <c r="BM121" s="24" t="s">
        <v>205</v>
      </c>
    </row>
    <row r="122" s="11" customFormat="1">
      <c r="B122" s="233"/>
      <c r="C122" s="234"/>
      <c r="D122" s="235" t="s">
        <v>171</v>
      </c>
      <c r="E122" s="236" t="s">
        <v>30</v>
      </c>
      <c r="F122" s="237" t="s">
        <v>206</v>
      </c>
      <c r="G122" s="234"/>
      <c r="H122" s="236" t="s">
        <v>30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AT122" s="243" t="s">
        <v>171</v>
      </c>
      <c r="AU122" s="243" t="s">
        <v>84</v>
      </c>
      <c r="AV122" s="11" t="s">
        <v>82</v>
      </c>
      <c r="AW122" s="11" t="s">
        <v>37</v>
      </c>
      <c r="AX122" s="11" t="s">
        <v>74</v>
      </c>
      <c r="AY122" s="243" t="s">
        <v>161</v>
      </c>
    </row>
    <row r="123" s="11" customFormat="1">
      <c r="B123" s="233"/>
      <c r="C123" s="234"/>
      <c r="D123" s="235" t="s">
        <v>171</v>
      </c>
      <c r="E123" s="236" t="s">
        <v>30</v>
      </c>
      <c r="F123" s="237" t="s">
        <v>207</v>
      </c>
      <c r="G123" s="234"/>
      <c r="H123" s="236" t="s">
        <v>30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AT123" s="243" t="s">
        <v>171</v>
      </c>
      <c r="AU123" s="243" t="s">
        <v>84</v>
      </c>
      <c r="AV123" s="11" t="s">
        <v>82</v>
      </c>
      <c r="AW123" s="11" t="s">
        <v>37</v>
      </c>
      <c r="AX123" s="11" t="s">
        <v>74</v>
      </c>
      <c r="AY123" s="243" t="s">
        <v>161</v>
      </c>
    </row>
    <row r="124" s="12" customFormat="1">
      <c r="B124" s="244"/>
      <c r="C124" s="245"/>
      <c r="D124" s="235" t="s">
        <v>171</v>
      </c>
      <c r="E124" s="246" t="s">
        <v>30</v>
      </c>
      <c r="F124" s="247" t="s">
        <v>208</v>
      </c>
      <c r="G124" s="245"/>
      <c r="H124" s="248">
        <v>0.033000000000000002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AT124" s="254" t="s">
        <v>171</v>
      </c>
      <c r="AU124" s="254" t="s">
        <v>84</v>
      </c>
      <c r="AV124" s="12" t="s">
        <v>84</v>
      </c>
      <c r="AW124" s="12" t="s">
        <v>37</v>
      </c>
      <c r="AX124" s="12" t="s">
        <v>82</v>
      </c>
      <c r="AY124" s="254" t="s">
        <v>161</v>
      </c>
    </row>
    <row r="125" s="10" customFormat="1" ht="29.88" customHeight="1">
      <c r="B125" s="205"/>
      <c r="C125" s="206"/>
      <c r="D125" s="207" t="s">
        <v>73</v>
      </c>
      <c r="E125" s="219" t="s">
        <v>197</v>
      </c>
      <c r="F125" s="219" t="s">
        <v>209</v>
      </c>
      <c r="G125" s="206"/>
      <c r="H125" s="206"/>
      <c r="I125" s="209"/>
      <c r="J125" s="220">
        <f>BK125</f>
        <v>0</v>
      </c>
      <c r="K125" s="206"/>
      <c r="L125" s="211"/>
      <c r="M125" s="212"/>
      <c r="N125" s="213"/>
      <c r="O125" s="213"/>
      <c r="P125" s="214">
        <f>SUM(P126:P187)</f>
        <v>0</v>
      </c>
      <c r="Q125" s="213"/>
      <c r="R125" s="214">
        <f>SUM(R126:R187)</f>
        <v>36.329719730000001</v>
      </c>
      <c r="S125" s="213"/>
      <c r="T125" s="215">
        <f>SUM(T126:T187)</f>
        <v>0</v>
      </c>
      <c r="AR125" s="216" t="s">
        <v>82</v>
      </c>
      <c r="AT125" s="217" t="s">
        <v>73</v>
      </c>
      <c r="AU125" s="217" t="s">
        <v>82</v>
      </c>
      <c r="AY125" s="216" t="s">
        <v>161</v>
      </c>
      <c r="BK125" s="218">
        <f>SUM(BK126:BK187)</f>
        <v>0</v>
      </c>
    </row>
    <row r="126" s="1" customFormat="1" ht="25.5" customHeight="1">
      <c r="B126" s="46"/>
      <c r="C126" s="221" t="s">
        <v>210</v>
      </c>
      <c r="D126" s="221" t="s">
        <v>164</v>
      </c>
      <c r="E126" s="222" t="s">
        <v>211</v>
      </c>
      <c r="F126" s="223" t="s">
        <v>212</v>
      </c>
      <c r="G126" s="224" t="s">
        <v>176</v>
      </c>
      <c r="H126" s="225">
        <v>2.9950000000000001</v>
      </c>
      <c r="I126" s="226"/>
      <c r="J126" s="227">
        <f>ROUND(I126*H126,2)</f>
        <v>0</v>
      </c>
      <c r="K126" s="223" t="s">
        <v>168</v>
      </c>
      <c r="L126" s="72"/>
      <c r="M126" s="228" t="s">
        <v>30</v>
      </c>
      <c r="N126" s="229" t="s">
        <v>45</v>
      </c>
      <c r="O126" s="47"/>
      <c r="P126" s="230">
        <f>O126*H126</f>
        <v>0</v>
      </c>
      <c r="Q126" s="230">
        <v>0.00084999999999999995</v>
      </c>
      <c r="R126" s="230">
        <f>Q126*H126</f>
        <v>0.0025457499999999998</v>
      </c>
      <c r="S126" s="230">
        <v>0</v>
      </c>
      <c r="T126" s="231">
        <f>S126*H126</f>
        <v>0</v>
      </c>
      <c r="AR126" s="24" t="s">
        <v>169</v>
      </c>
      <c r="AT126" s="24" t="s">
        <v>164</v>
      </c>
      <c r="AU126" s="24" t="s">
        <v>84</v>
      </c>
      <c r="AY126" s="24" t="s">
        <v>161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24" t="s">
        <v>82</v>
      </c>
      <c r="BK126" s="232">
        <f>ROUND(I126*H126,2)</f>
        <v>0</v>
      </c>
      <c r="BL126" s="24" t="s">
        <v>169</v>
      </c>
      <c r="BM126" s="24" t="s">
        <v>213</v>
      </c>
    </row>
    <row r="127" s="11" customFormat="1">
      <c r="B127" s="233"/>
      <c r="C127" s="234"/>
      <c r="D127" s="235" t="s">
        <v>171</v>
      </c>
      <c r="E127" s="236" t="s">
        <v>30</v>
      </c>
      <c r="F127" s="237" t="s">
        <v>214</v>
      </c>
      <c r="G127" s="234"/>
      <c r="H127" s="236" t="s">
        <v>30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AT127" s="243" t="s">
        <v>171</v>
      </c>
      <c r="AU127" s="243" t="s">
        <v>84</v>
      </c>
      <c r="AV127" s="11" t="s">
        <v>82</v>
      </c>
      <c r="AW127" s="11" t="s">
        <v>37</v>
      </c>
      <c r="AX127" s="11" t="s">
        <v>74</v>
      </c>
      <c r="AY127" s="243" t="s">
        <v>161</v>
      </c>
    </row>
    <row r="128" s="12" customFormat="1">
      <c r="B128" s="244"/>
      <c r="C128" s="245"/>
      <c r="D128" s="235" t="s">
        <v>171</v>
      </c>
      <c r="E128" s="246" t="s">
        <v>30</v>
      </c>
      <c r="F128" s="247" t="s">
        <v>215</v>
      </c>
      <c r="G128" s="245"/>
      <c r="H128" s="248">
        <v>0.52500000000000002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AT128" s="254" t="s">
        <v>171</v>
      </c>
      <c r="AU128" s="254" t="s">
        <v>84</v>
      </c>
      <c r="AV128" s="12" t="s">
        <v>84</v>
      </c>
      <c r="AW128" s="12" t="s">
        <v>37</v>
      </c>
      <c r="AX128" s="12" t="s">
        <v>74</v>
      </c>
      <c r="AY128" s="254" t="s">
        <v>161</v>
      </c>
    </row>
    <row r="129" s="12" customFormat="1">
      <c r="B129" s="244"/>
      <c r="C129" s="245"/>
      <c r="D129" s="235" t="s">
        <v>171</v>
      </c>
      <c r="E129" s="246" t="s">
        <v>30</v>
      </c>
      <c r="F129" s="247" t="s">
        <v>216</v>
      </c>
      <c r="G129" s="245"/>
      <c r="H129" s="248">
        <v>2.4700000000000002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AT129" s="254" t="s">
        <v>171</v>
      </c>
      <c r="AU129" s="254" t="s">
        <v>84</v>
      </c>
      <c r="AV129" s="12" t="s">
        <v>84</v>
      </c>
      <c r="AW129" s="12" t="s">
        <v>37</v>
      </c>
      <c r="AX129" s="12" t="s">
        <v>74</v>
      </c>
      <c r="AY129" s="254" t="s">
        <v>161</v>
      </c>
    </row>
    <row r="130" s="13" customFormat="1">
      <c r="B130" s="255"/>
      <c r="C130" s="256"/>
      <c r="D130" s="235" t="s">
        <v>171</v>
      </c>
      <c r="E130" s="257" t="s">
        <v>30</v>
      </c>
      <c r="F130" s="258" t="s">
        <v>182</v>
      </c>
      <c r="G130" s="256"/>
      <c r="H130" s="259">
        <v>2.9950000000000001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AT130" s="265" t="s">
        <v>171</v>
      </c>
      <c r="AU130" s="265" t="s">
        <v>84</v>
      </c>
      <c r="AV130" s="13" t="s">
        <v>169</v>
      </c>
      <c r="AW130" s="13" t="s">
        <v>37</v>
      </c>
      <c r="AX130" s="13" t="s">
        <v>82</v>
      </c>
      <c r="AY130" s="265" t="s">
        <v>161</v>
      </c>
    </row>
    <row r="131" s="1" customFormat="1" ht="16.5" customHeight="1">
      <c r="B131" s="46"/>
      <c r="C131" s="221" t="s">
        <v>217</v>
      </c>
      <c r="D131" s="221" t="s">
        <v>164</v>
      </c>
      <c r="E131" s="222" t="s">
        <v>218</v>
      </c>
      <c r="F131" s="223" t="s">
        <v>219</v>
      </c>
      <c r="G131" s="224" t="s">
        <v>176</v>
      </c>
      <c r="H131" s="225">
        <v>3</v>
      </c>
      <c r="I131" s="226"/>
      <c r="J131" s="227">
        <f>ROUND(I131*H131,2)</f>
        <v>0</v>
      </c>
      <c r="K131" s="223" t="s">
        <v>168</v>
      </c>
      <c r="L131" s="72"/>
      <c r="M131" s="228" t="s">
        <v>30</v>
      </c>
      <c r="N131" s="229" t="s">
        <v>45</v>
      </c>
      <c r="O131" s="47"/>
      <c r="P131" s="230">
        <f>O131*H131</f>
        <v>0</v>
      </c>
      <c r="Q131" s="230">
        <v>0.038899999999999997</v>
      </c>
      <c r="R131" s="230">
        <f>Q131*H131</f>
        <v>0.1167</v>
      </c>
      <c r="S131" s="230">
        <v>0</v>
      </c>
      <c r="T131" s="231">
        <f>S131*H131</f>
        <v>0</v>
      </c>
      <c r="AR131" s="24" t="s">
        <v>169</v>
      </c>
      <c r="AT131" s="24" t="s">
        <v>164</v>
      </c>
      <c r="AU131" s="24" t="s">
        <v>84</v>
      </c>
      <c r="AY131" s="24" t="s">
        <v>161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24" t="s">
        <v>82</v>
      </c>
      <c r="BK131" s="232">
        <f>ROUND(I131*H131,2)</f>
        <v>0</v>
      </c>
      <c r="BL131" s="24" t="s">
        <v>169</v>
      </c>
      <c r="BM131" s="24" t="s">
        <v>220</v>
      </c>
    </row>
    <row r="132" s="11" customFormat="1">
      <c r="B132" s="233"/>
      <c r="C132" s="234"/>
      <c r="D132" s="235" t="s">
        <v>171</v>
      </c>
      <c r="E132" s="236" t="s">
        <v>30</v>
      </c>
      <c r="F132" s="237" t="s">
        <v>221</v>
      </c>
      <c r="G132" s="234"/>
      <c r="H132" s="236" t="s">
        <v>30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171</v>
      </c>
      <c r="AU132" s="243" t="s">
        <v>84</v>
      </c>
      <c r="AV132" s="11" t="s">
        <v>82</v>
      </c>
      <c r="AW132" s="11" t="s">
        <v>37</v>
      </c>
      <c r="AX132" s="11" t="s">
        <v>74</v>
      </c>
      <c r="AY132" s="243" t="s">
        <v>161</v>
      </c>
    </row>
    <row r="133" s="12" customFormat="1">
      <c r="B133" s="244"/>
      <c r="C133" s="245"/>
      <c r="D133" s="235" t="s">
        <v>171</v>
      </c>
      <c r="E133" s="246" t="s">
        <v>30</v>
      </c>
      <c r="F133" s="247" t="s">
        <v>222</v>
      </c>
      <c r="G133" s="245"/>
      <c r="H133" s="248">
        <v>3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AT133" s="254" t="s">
        <v>171</v>
      </c>
      <c r="AU133" s="254" t="s">
        <v>84</v>
      </c>
      <c r="AV133" s="12" t="s">
        <v>84</v>
      </c>
      <c r="AW133" s="12" t="s">
        <v>37</v>
      </c>
      <c r="AX133" s="12" t="s">
        <v>82</v>
      </c>
      <c r="AY133" s="254" t="s">
        <v>161</v>
      </c>
    </row>
    <row r="134" s="1" customFormat="1" ht="25.5" customHeight="1">
      <c r="B134" s="46"/>
      <c r="C134" s="221" t="s">
        <v>223</v>
      </c>
      <c r="D134" s="221" t="s">
        <v>164</v>
      </c>
      <c r="E134" s="222" t="s">
        <v>224</v>
      </c>
      <c r="F134" s="223" t="s">
        <v>225</v>
      </c>
      <c r="G134" s="224" t="s">
        <v>176</v>
      </c>
      <c r="H134" s="225">
        <v>2.3999999999999999</v>
      </c>
      <c r="I134" s="226"/>
      <c r="J134" s="227">
        <f>ROUND(I134*H134,2)</f>
        <v>0</v>
      </c>
      <c r="K134" s="223" t="s">
        <v>168</v>
      </c>
      <c r="L134" s="72"/>
      <c r="M134" s="228" t="s">
        <v>30</v>
      </c>
      <c r="N134" s="229" t="s">
        <v>45</v>
      </c>
      <c r="O134" s="47"/>
      <c r="P134" s="230">
        <f>O134*H134</f>
        <v>0</v>
      </c>
      <c r="Q134" s="230">
        <v>0.00064000000000000005</v>
      </c>
      <c r="R134" s="230">
        <f>Q134*H134</f>
        <v>0.001536</v>
      </c>
      <c r="S134" s="230">
        <v>0</v>
      </c>
      <c r="T134" s="231">
        <f>S134*H134</f>
        <v>0</v>
      </c>
      <c r="AR134" s="24" t="s">
        <v>169</v>
      </c>
      <c r="AT134" s="24" t="s">
        <v>164</v>
      </c>
      <c r="AU134" s="24" t="s">
        <v>84</v>
      </c>
      <c r="AY134" s="24" t="s">
        <v>161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24" t="s">
        <v>82</v>
      </c>
      <c r="BK134" s="232">
        <f>ROUND(I134*H134,2)</f>
        <v>0</v>
      </c>
      <c r="BL134" s="24" t="s">
        <v>169</v>
      </c>
      <c r="BM134" s="24" t="s">
        <v>226</v>
      </c>
    </row>
    <row r="135" s="12" customFormat="1">
      <c r="B135" s="244"/>
      <c r="C135" s="245"/>
      <c r="D135" s="235" t="s">
        <v>171</v>
      </c>
      <c r="E135" s="246" t="s">
        <v>30</v>
      </c>
      <c r="F135" s="247" t="s">
        <v>227</v>
      </c>
      <c r="G135" s="245"/>
      <c r="H135" s="248">
        <v>1.125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AT135" s="254" t="s">
        <v>171</v>
      </c>
      <c r="AU135" s="254" t="s">
        <v>84</v>
      </c>
      <c r="AV135" s="12" t="s">
        <v>84</v>
      </c>
      <c r="AW135" s="12" t="s">
        <v>37</v>
      </c>
      <c r="AX135" s="12" t="s">
        <v>74</v>
      </c>
      <c r="AY135" s="254" t="s">
        <v>161</v>
      </c>
    </row>
    <row r="136" s="12" customFormat="1">
      <c r="B136" s="244"/>
      <c r="C136" s="245"/>
      <c r="D136" s="235" t="s">
        <v>171</v>
      </c>
      <c r="E136" s="246" t="s">
        <v>30</v>
      </c>
      <c r="F136" s="247" t="s">
        <v>228</v>
      </c>
      <c r="G136" s="245"/>
      <c r="H136" s="248">
        <v>1.2749999999999999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AT136" s="254" t="s">
        <v>171</v>
      </c>
      <c r="AU136" s="254" t="s">
        <v>84</v>
      </c>
      <c r="AV136" s="12" t="s">
        <v>84</v>
      </c>
      <c r="AW136" s="12" t="s">
        <v>37</v>
      </c>
      <c r="AX136" s="12" t="s">
        <v>74</v>
      </c>
      <c r="AY136" s="254" t="s">
        <v>161</v>
      </c>
    </row>
    <row r="137" s="13" customFormat="1">
      <c r="B137" s="255"/>
      <c r="C137" s="256"/>
      <c r="D137" s="235" t="s">
        <v>171</v>
      </c>
      <c r="E137" s="257" t="s">
        <v>30</v>
      </c>
      <c r="F137" s="258" t="s">
        <v>182</v>
      </c>
      <c r="G137" s="256"/>
      <c r="H137" s="259">
        <v>2.3999999999999999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AT137" s="265" t="s">
        <v>171</v>
      </c>
      <c r="AU137" s="265" t="s">
        <v>84</v>
      </c>
      <c r="AV137" s="13" t="s">
        <v>169</v>
      </c>
      <c r="AW137" s="13" t="s">
        <v>37</v>
      </c>
      <c r="AX137" s="13" t="s">
        <v>82</v>
      </c>
      <c r="AY137" s="265" t="s">
        <v>161</v>
      </c>
    </row>
    <row r="138" s="1" customFormat="1" ht="16.5" customHeight="1">
      <c r="B138" s="46"/>
      <c r="C138" s="221" t="s">
        <v>229</v>
      </c>
      <c r="D138" s="221" t="s">
        <v>164</v>
      </c>
      <c r="E138" s="222" t="s">
        <v>230</v>
      </c>
      <c r="F138" s="223" t="s">
        <v>231</v>
      </c>
      <c r="G138" s="224" t="s">
        <v>176</v>
      </c>
      <c r="H138" s="225">
        <v>2.3999999999999999</v>
      </c>
      <c r="I138" s="226"/>
      <c r="J138" s="227">
        <f>ROUND(I138*H138,2)</f>
        <v>0</v>
      </c>
      <c r="K138" s="223" t="s">
        <v>168</v>
      </c>
      <c r="L138" s="72"/>
      <c r="M138" s="228" t="s">
        <v>30</v>
      </c>
      <c r="N138" s="229" t="s">
        <v>45</v>
      </c>
      <c r="O138" s="47"/>
      <c r="P138" s="230">
        <f>O138*H138</f>
        <v>0</v>
      </c>
      <c r="Q138" s="230">
        <v>0.042599999999999999</v>
      </c>
      <c r="R138" s="230">
        <f>Q138*H138</f>
        <v>0.10224</v>
      </c>
      <c r="S138" s="230">
        <v>0</v>
      </c>
      <c r="T138" s="231">
        <f>S138*H138</f>
        <v>0</v>
      </c>
      <c r="AR138" s="24" t="s">
        <v>169</v>
      </c>
      <c r="AT138" s="24" t="s">
        <v>164</v>
      </c>
      <c r="AU138" s="24" t="s">
        <v>84</v>
      </c>
      <c r="AY138" s="24" t="s">
        <v>161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24" t="s">
        <v>82</v>
      </c>
      <c r="BK138" s="232">
        <f>ROUND(I138*H138,2)</f>
        <v>0</v>
      </c>
      <c r="BL138" s="24" t="s">
        <v>169</v>
      </c>
      <c r="BM138" s="24" t="s">
        <v>232</v>
      </c>
    </row>
    <row r="139" s="12" customFormat="1">
      <c r="B139" s="244"/>
      <c r="C139" s="245"/>
      <c r="D139" s="235" t="s">
        <v>171</v>
      </c>
      <c r="E139" s="246" t="s">
        <v>30</v>
      </c>
      <c r="F139" s="247" t="s">
        <v>227</v>
      </c>
      <c r="G139" s="245"/>
      <c r="H139" s="248">
        <v>1.125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AT139" s="254" t="s">
        <v>171</v>
      </c>
      <c r="AU139" s="254" t="s">
        <v>84</v>
      </c>
      <c r="AV139" s="12" t="s">
        <v>84</v>
      </c>
      <c r="AW139" s="12" t="s">
        <v>37</v>
      </c>
      <c r="AX139" s="12" t="s">
        <v>74</v>
      </c>
      <c r="AY139" s="254" t="s">
        <v>161</v>
      </c>
    </row>
    <row r="140" s="12" customFormat="1">
      <c r="B140" s="244"/>
      <c r="C140" s="245"/>
      <c r="D140" s="235" t="s">
        <v>171</v>
      </c>
      <c r="E140" s="246" t="s">
        <v>30</v>
      </c>
      <c r="F140" s="247" t="s">
        <v>228</v>
      </c>
      <c r="G140" s="245"/>
      <c r="H140" s="248">
        <v>1.2749999999999999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AT140" s="254" t="s">
        <v>171</v>
      </c>
      <c r="AU140" s="254" t="s">
        <v>84</v>
      </c>
      <c r="AV140" s="12" t="s">
        <v>84</v>
      </c>
      <c r="AW140" s="12" t="s">
        <v>37</v>
      </c>
      <c r="AX140" s="12" t="s">
        <v>74</v>
      </c>
      <c r="AY140" s="254" t="s">
        <v>161</v>
      </c>
    </row>
    <row r="141" s="13" customFormat="1">
      <c r="B141" s="255"/>
      <c r="C141" s="256"/>
      <c r="D141" s="235" t="s">
        <v>171</v>
      </c>
      <c r="E141" s="257" t="s">
        <v>30</v>
      </c>
      <c r="F141" s="258" t="s">
        <v>182</v>
      </c>
      <c r="G141" s="256"/>
      <c r="H141" s="259">
        <v>2.3999999999999999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AT141" s="265" t="s">
        <v>171</v>
      </c>
      <c r="AU141" s="265" t="s">
        <v>84</v>
      </c>
      <c r="AV141" s="13" t="s">
        <v>169</v>
      </c>
      <c r="AW141" s="13" t="s">
        <v>37</v>
      </c>
      <c r="AX141" s="13" t="s">
        <v>82</v>
      </c>
      <c r="AY141" s="265" t="s">
        <v>161</v>
      </c>
    </row>
    <row r="142" s="1" customFormat="1" ht="38.25" customHeight="1">
      <c r="B142" s="46"/>
      <c r="C142" s="221" t="s">
        <v>233</v>
      </c>
      <c r="D142" s="221" t="s">
        <v>164</v>
      </c>
      <c r="E142" s="222" t="s">
        <v>234</v>
      </c>
      <c r="F142" s="223" t="s">
        <v>235</v>
      </c>
      <c r="G142" s="224" t="s">
        <v>176</v>
      </c>
      <c r="H142" s="225">
        <v>150.99600000000001</v>
      </c>
      <c r="I142" s="226"/>
      <c r="J142" s="227">
        <f>ROUND(I142*H142,2)</f>
        <v>0</v>
      </c>
      <c r="K142" s="223" t="s">
        <v>168</v>
      </c>
      <c r="L142" s="72"/>
      <c r="M142" s="228" t="s">
        <v>30</v>
      </c>
      <c r="N142" s="229" t="s">
        <v>45</v>
      </c>
      <c r="O142" s="47"/>
      <c r="P142" s="230">
        <f>O142*H142</f>
        <v>0</v>
      </c>
      <c r="Q142" s="230">
        <v>0.018380000000000001</v>
      </c>
      <c r="R142" s="230">
        <f>Q142*H142</f>
        <v>2.7753064800000002</v>
      </c>
      <c r="S142" s="230">
        <v>0</v>
      </c>
      <c r="T142" s="231">
        <f>S142*H142</f>
        <v>0</v>
      </c>
      <c r="AR142" s="24" t="s">
        <v>169</v>
      </c>
      <c r="AT142" s="24" t="s">
        <v>164</v>
      </c>
      <c r="AU142" s="24" t="s">
        <v>84</v>
      </c>
      <c r="AY142" s="24" t="s">
        <v>161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24" t="s">
        <v>82</v>
      </c>
      <c r="BK142" s="232">
        <f>ROUND(I142*H142,2)</f>
        <v>0</v>
      </c>
      <c r="BL142" s="24" t="s">
        <v>169</v>
      </c>
      <c r="BM142" s="24" t="s">
        <v>236</v>
      </c>
    </row>
    <row r="143" s="11" customFormat="1">
      <c r="B143" s="233"/>
      <c r="C143" s="234"/>
      <c r="D143" s="235" t="s">
        <v>171</v>
      </c>
      <c r="E143" s="236" t="s">
        <v>30</v>
      </c>
      <c r="F143" s="237" t="s">
        <v>237</v>
      </c>
      <c r="G143" s="234"/>
      <c r="H143" s="236" t="s">
        <v>30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171</v>
      </c>
      <c r="AU143" s="243" t="s">
        <v>84</v>
      </c>
      <c r="AV143" s="11" t="s">
        <v>82</v>
      </c>
      <c r="AW143" s="11" t="s">
        <v>37</v>
      </c>
      <c r="AX143" s="11" t="s">
        <v>74</v>
      </c>
      <c r="AY143" s="243" t="s">
        <v>161</v>
      </c>
    </row>
    <row r="144" s="11" customFormat="1">
      <c r="B144" s="233"/>
      <c r="C144" s="234"/>
      <c r="D144" s="235" t="s">
        <v>171</v>
      </c>
      <c r="E144" s="236" t="s">
        <v>30</v>
      </c>
      <c r="F144" s="237" t="s">
        <v>238</v>
      </c>
      <c r="G144" s="234"/>
      <c r="H144" s="236" t="s">
        <v>30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AT144" s="243" t="s">
        <v>171</v>
      </c>
      <c r="AU144" s="243" t="s">
        <v>84</v>
      </c>
      <c r="AV144" s="11" t="s">
        <v>82</v>
      </c>
      <c r="AW144" s="11" t="s">
        <v>37</v>
      </c>
      <c r="AX144" s="11" t="s">
        <v>74</v>
      </c>
      <c r="AY144" s="243" t="s">
        <v>161</v>
      </c>
    </row>
    <row r="145" s="12" customFormat="1">
      <c r="B145" s="244"/>
      <c r="C145" s="245"/>
      <c r="D145" s="235" t="s">
        <v>171</v>
      </c>
      <c r="E145" s="246" t="s">
        <v>30</v>
      </c>
      <c r="F145" s="247" t="s">
        <v>239</v>
      </c>
      <c r="G145" s="245"/>
      <c r="H145" s="248">
        <v>110.33799999999999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AT145" s="254" t="s">
        <v>171</v>
      </c>
      <c r="AU145" s="254" t="s">
        <v>84</v>
      </c>
      <c r="AV145" s="12" t="s">
        <v>84</v>
      </c>
      <c r="AW145" s="12" t="s">
        <v>37</v>
      </c>
      <c r="AX145" s="12" t="s">
        <v>74</v>
      </c>
      <c r="AY145" s="254" t="s">
        <v>161</v>
      </c>
    </row>
    <row r="146" s="12" customFormat="1">
      <c r="B146" s="244"/>
      <c r="C146" s="245"/>
      <c r="D146" s="235" t="s">
        <v>171</v>
      </c>
      <c r="E146" s="246" t="s">
        <v>30</v>
      </c>
      <c r="F146" s="247" t="s">
        <v>240</v>
      </c>
      <c r="G146" s="245"/>
      <c r="H146" s="248">
        <v>23.367999999999999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AT146" s="254" t="s">
        <v>171</v>
      </c>
      <c r="AU146" s="254" t="s">
        <v>84</v>
      </c>
      <c r="AV146" s="12" t="s">
        <v>84</v>
      </c>
      <c r="AW146" s="12" t="s">
        <v>37</v>
      </c>
      <c r="AX146" s="12" t="s">
        <v>74</v>
      </c>
      <c r="AY146" s="254" t="s">
        <v>161</v>
      </c>
    </row>
    <row r="147" s="12" customFormat="1">
      <c r="B147" s="244"/>
      <c r="C147" s="245"/>
      <c r="D147" s="235" t="s">
        <v>171</v>
      </c>
      <c r="E147" s="246" t="s">
        <v>30</v>
      </c>
      <c r="F147" s="247" t="s">
        <v>241</v>
      </c>
      <c r="G147" s="245"/>
      <c r="H147" s="248">
        <v>-13.6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AT147" s="254" t="s">
        <v>171</v>
      </c>
      <c r="AU147" s="254" t="s">
        <v>84</v>
      </c>
      <c r="AV147" s="12" t="s">
        <v>84</v>
      </c>
      <c r="AW147" s="12" t="s">
        <v>37</v>
      </c>
      <c r="AX147" s="12" t="s">
        <v>74</v>
      </c>
      <c r="AY147" s="254" t="s">
        <v>161</v>
      </c>
    </row>
    <row r="148" s="12" customFormat="1">
      <c r="B148" s="244"/>
      <c r="C148" s="245"/>
      <c r="D148" s="235" t="s">
        <v>171</v>
      </c>
      <c r="E148" s="246" t="s">
        <v>30</v>
      </c>
      <c r="F148" s="247" t="s">
        <v>242</v>
      </c>
      <c r="G148" s="245"/>
      <c r="H148" s="248">
        <v>22.949999999999999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AT148" s="254" t="s">
        <v>171</v>
      </c>
      <c r="AU148" s="254" t="s">
        <v>84</v>
      </c>
      <c r="AV148" s="12" t="s">
        <v>84</v>
      </c>
      <c r="AW148" s="12" t="s">
        <v>37</v>
      </c>
      <c r="AX148" s="12" t="s">
        <v>74</v>
      </c>
      <c r="AY148" s="254" t="s">
        <v>161</v>
      </c>
    </row>
    <row r="149" s="12" customFormat="1">
      <c r="B149" s="244"/>
      <c r="C149" s="245"/>
      <c r="D149" s="235" t="s">
        <v>171</v>
      </c>
      <c r="E149" s="246" t="s">
        <v>30</v>
      </c>
      <c r="F149" s="247" t="s">
        <v>243</v>
      </c>
      <c r="G149" s="245"/>
      <c r="H149" s="248">
        <v>-6.0599999999999996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AT149" s="254" t="s">
        <v>171</v>
      </c>
      <c r="AU149" s="254" t="s">
        <v>84</v>
      </c>
      <c r="AV149" s="12" t="s">
        <v>84</v>
      </c>
      <c r="AW149" s="12" t="s">
        <v>37</v>
      </c>
      <c r="AX149" s="12" t="s">
        <v>74</v>
      </c>
      <c r="AY149" s="254" t="s">
        <v>161</v>
      </c>
    </row>
    <row r="150" s="14" customFormat="1">
      <c r="B150" s="266"/>
      <c r="C150" s="267"/>
      <c r="D150" s="235" t="s">
        <v>171</v>
      </c>
      <c r="E150" s="268" t="s">
        <v>30</v>
      </c>
      <c r="F150" s="269" t="s">
        <v>244</v>
      </c>
      <c r="G150" s="267"/>
      <c r="H150" s="270">
        <v>136.99600000000001</v>
      </c>
      <c r="I150" s="271"/>
      <c r="J150" s="267"/>
      <c r="K150" s="267"/>
      <c r="L150" s="272"/>
      <c r="M150" s="273"/>
      <c r="N150" s="274"/>
      <c r="O150" s="274"/>
      <c r="P150" s="274"/>
      <c r="Q150" s="274"/>
      <c r="R150" s="274"/>
      <c r="S150" s="274"/>
      <c r="T150" s="275"/>
      <c r="AT150" s="276" t="s">
        <v>171</v>
      </c>
      <c r="AU150" s="276" t="s">
        <v>84</v>
      </c>
      <c r="AV150" s="14" t="s">
        <v>162</v>
      </c>
      <c r="AW150" s="14" t="s">
        <v>37</v>
      </c>
      <c r="AX150" s="14" t="s">
        <v>74</v>
      </c>
      <c r="AY150" s="276" t="s">
        <v>161</v>
      </c>
    </row>
    <row r="151" s="11" customFormat="1">
      <c r="B151" s="233"/>
      <c r="C151" s="234"/>
      <c r="D151" s="235" t="s">
        <v>171</v>
      </c>
      <c r="E151" s="236" t="s">
        <v>30</v>
      </c>
      <c r="F151" s="237" t="s">
        <v>245</v>
      </c>
      <c r="G151" s="234"/>
      <c r="H151" s="236" t="s">
        <v>30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AT151" s="243" t="s">
        <v>171</v>
      </c>
      <c r="AU151" s="243" t="s">
        <v>84</v>
      </c>
      <c r="AV151" s="11" t="s">
        <v>82</v>
      </c>
      <c r="AW151" s="11" t="s">
        <v>37</v>
      </c>
      <c r="AX151" s="11" t="s">
        <v>74</v>
      </c>
      <c r="AY151" s="243" t="s">
        <v>161</v>
      </c>
    </row>
    <row r="152" s="12" customFormat="1">
      <c r="B152" s="244"/>
      <c r="C152" s="245"/>
      <c r="D152" s="235" t="s">
        <v>171</v>
      </c>
      <c r="E152" s="246" t="s">
        <v>30</v>
      </c>
      <c r="F152" s="247" t="s">
        <v>246</v>
      </c>
      <c r="G152" s="245"/>
      <c r="H152" s="248">
        <v>14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AT152" s="254" t="s">
        <v>171</v>
      </c>
      <c r="AU152" s="254" t="s">
        <v>84</v>
      </c>
      <c r="AV152" s="12" t="s">
        <v>84</v>
      </c>
      <c r="AW152" s="12" t="s">
        <v>37</v>
      </c>
      <c r="AX152" s="12" t="s">
        <v>74</v>
      </c>
      <c r="AY152" s="254" t="s">
        <v>161</v>
      </c>
    </row>
    <row r="153" s="13" customFormat="1">
      <c r="B153" s="255"/>
      <c r="C153" s="256"/>
      <c r="D153" s="235" t="s">
        <v>171</v>
      </c>
      <c r="E153" s="257" t="s">
        <v>30</v>
      </c>
      <c r="F153" s="258" t="s">
        <v>182</v>
      </c>
      <c r="G153" s="256"/>
      <c r="H153" s="259">
        <v>150.99600000000001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AT153" s="265" t="s">
        <v>171</v>
      </c>
      <c r="AU153" s="265" t="s">
        <v>84</v>
      </c>
      <c r="AV153" s="13" t="s">
        <v>169</v>
      </c>
      <c r="AW153" s="13" t="s">
        <v>37</v>
      </c>
      <c r="AX153" s="13" t="s">
        <v>82</v>
      </c>
      <c r="AY153" s="265" t="s">
        <v>161</v>
      </c>
    </row>
    <row r="154" s="1" customFormat="1" ht="38.25" customHeight="1">
      <c r="B154" s="46"/>
      <c r="C154" s="221" t="s">
        <v>247</v>
      </c>
      <c r="D154" s="221" t="s">
        <v>164</v>
      </c>
      <c r="E154" s="222" t="s">
        <v>248</v>
      </c>
      <c r="F154" s="223" t="s">
        <v>249</v>
      </c>
      <c r="G154" s="224" t="s">
        <v>176</v>
      </c>
      <c r="H154" s="225">
        <v>327.995</v>
      </c>
      <c r="I154" s="226"/>
      <c r="J154" s="227">
        <f>ROUND(I154*H154,2)</f>
        <v>0</v>
      </c>
      <c r="K154" s="223" t="s">
        <v>168</v>
      </c>
      <c r="L154" s="72"/>
      <c r="M154" s="228" t="s">
        <v>30</v>
      </c>
      <c r="N154" s="229" t="s">
        <v>45</v>
      </c>
      <c r="O154" s="47"/>
      <c r="P154" s="230">
        <f>O154*H154</f>
        <v>0</v>
      </c>
      <c r="Q154" s="230">
        <v>0.0057000000000000002</v>
      </c>
      <c r="R154" s="230">
        <f>Q154*H154</f>
        <v>1.8695715000000002</v>
      </c>
      <c r="S154" s="230">
        <v>0</v>
      </c>
      <c r="T154" s="231">
        <f>S154*H154</f>
        <v>0</v>
      </c>
      <c r="AR154" s="24" t="s">
        <v>169</v>
      </c>
      <c r="AT154" s="24" t="s">
        <v>164</v>
      </c>
      <c r="AU154" s="24" t="s">
        <v>84</v>
      </c>
      <c r="AY154" s="24" t="s">
        <v>161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24" t="s">
        <v>82</v>
      </c>
      <c r="BK154" s="232">
        <f>ROUND(I154*H154,2)</f>
        <v>0</v>
      </c>
      <c r="BL154" s="24" t="s">
        <v>169</v>
      </c>
      <c r="BM154" s="24" t="s">
        <v>250</v>
      </c>
    </row>
    <row r="155" s="12" customFormat="1">
      <c r="B155" s="244"/>
      <c r="C155" s="245"/>
      <c r="D155" s="235" t="s">
        <v>171</v>
      </c>
      <c r="E155" s="246" t="s">
        <v>30</v>
      </c>
      <c r="F155" s="247" t="s">
        <v>251</v>
      </c>
      <c r="G155" s="245"/>
      <c r="H155" s="248">
        <v>148.785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AT155" s="254" t="s">
        <v>171</v>
      </c>
      <c r="AU155" s="254" t="s">
        <v>84</v>
      </c>
      <c r="AV155" s="12" t="s">
        <v>84</v>
      </c>
      <c r="AW155" s="12" t="s">
        <v>37</v>
      </c>
      <c r="AX155" s="12" t="s">
        <v>74</v>
      </c>
      <c r="AY155" s="254" t="s">
        <v>161</v>
      </c>
    </row>
    <row r="156" s="12" customFormat="1">
      <c r="B156" s="244"/>
      <c r="C156" s="245"/>
      <c r="D156" s="235" t="s">
        <v>171</v>
      </c>
      <c r="E156" s="246" t="s">
        <v>30</v>
      </c>
      <c r="F156" s="247" t="s">
        <v>252</v>
      </c>
      <c r="G156" s="245"/>
      <c r="H156" s="248">
        <v>179.21000000000001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AT156" s="254" t="s">
        <v>171</v>
      </c>
      <c r="AU156" s="254" t="s">
        <v>84</v>
      </c>
      <c r="AV156" s="12" t="s">
        <v>84</v>
      </c>
      <c r="AW156" s="12" t="s">
        <v>37</v>
      </c>
      <c r="AX156" s="12" t="s">
        <v>74</v>
      </c>
      <c r="AY156" s="254" t="s">
        <v>161</v>
      </c>
    </row>
    <row r="157" s="13" customFormat="1">
      <c r="B157" s="255"/>
      <c r="C157" s="256"/>
      <c r="D157" s="235" t="s">
        <v>171</v>
      </c>
      <c r="E157" s="257" t="s">
        <v>30</v>
      </c>
      <c r="F157" s="258" t="s">
        <v>182</v>
      </c>
      <c r="G157" s="256"/>
      <c r="H157" s="259">
        <v>327.995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AT157" s="265" t="s">
        <v>171</v>
      </c>
      <c r="AU157" s="265" t="s">
        <v>84</v>
      </c>
      <c r="AV157" s="13" t="s">
        <v>169</v>
      </c>
      <c r="AW157" s="13" t="s">
        <v>37</v>
      </c>
      <c r="AX157" s="13" t="s">
        <v>82</v>
      </c>
      <c r="AY157" s="265" t="s">
        <v>161</v>
      </c>
    </row>
    <row r="158" s="1" customFormat="1" ht="38.25" customHeight="1">
      <c r="B158" s="46"/>
      <c r="C158" s="221" t="s">
        <v>246</v>
      </c>
      <c r="D158" s="221" t="s">
        <v>164</v>
      </c>
      <c r="E158" s="222" t="s">
        <v>253</v>
      </c>
      <c r="F158" s="223" t="s">
        <v>254</v>
      </c>
      <c r="G158" s="224" t="s">
        <v>176</v>
      </c>
      <c r="H158" s="225">
        <v>101</v>
      </c>
      <c r="I158" s="226"/>
      <c r="J158" s="227">
        <f>ROUND(I158*H158,2)</f>
        <v>0</v>
      </c>
      <c r="K158" s="223" t="s">
        <v>168</v>
      </c>
      <c r="L158" s="72"/>
      <c r="M158" s="228" t="s">
        <v>30</v>
      </c>
      <c r="N158" s="229" t="s">
        <v>45</v>
      </c>
      <c r="O158" s="47"/>
      <c r="P158" s="230">
        <f>O158*H158</f>
        <v>0</v>
      </c>
      <c r="Q158" s="230">
        <v>0.0057000000000000002</v>
      </c>
      <c r="R158" s="230">
        <f>Q158*H158</f>
        <v>0.57569999999999999</v>
      </c>
      <c r="S158" s="230">
        <v>0</v>
      </c>
      <c r="T158" s="231">
        <f>S158*H158</f>
        <v>0</v>
      </c>
      <c r="AR158" s="24" t="s">
        <v>169</v>
      </c>
      <c r="AT158" s="24" t="s">
        <v>164</v>
      </c>
      <c r="AU158" s="24" t="s">
        <v>84</v>
      </c>
      <c r="AY158" s="24" t="s">
        <v>161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24" t="s">
        <v>82</v>
      </c>
      <c r="BK158" s="232">
        <f>ROUND(I158*H158,2)</f>
        <v>0</v>
      </c>
      <c r="BL158" s="24" t="s">
        <v>169</v>
      </c>
      <c r="BM158" s="24" t="s">
        <v>255</v>
      </c>
    </row>
    <row r="159" s="11" customFormat="1">
      <c r="B159" s="233"/>
      <c r="C159" s="234"/>
      <c r="D159" s="235" t="s">
        <v>171</v>
      </c>
      <c r="E159" s="236" t="s">
        <v>30</v>
      </c>
      <c r="F159" s="237" t="s">
        <v>256</v>
      </c>
      <c r="G159" s="234"/>
      <c r="H159" s="236" t="s">
        <v>30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AT159" s="243" t="s">
        <v>171</v>
      </c>
      <c r="AU159" s="243" t="s">
        <v>84</v>
      </c>
      <c r="AV159" s="11" t="s">
        <v>82</v>
      </c>
      <c r="AW159" s="11" t="s">
        <v>37</v>
      </c>
      <c r="AX159" s="11" t="s">
        <v>74</v>
      </c>
      <c r="AY159" s="243" t="s">
        <v>161</v>
      </c>
    </row>
    <row r="160" s="12" customFormat="1">
      <c r="B160" s="244"/>
      <c r="C160" s="245"/>
      <c r="D160" s="235" t="s">
        <v>171</v>
      </c>
      <c r="E160" s="246" t="s">
        <v>30</v>
      </c>
      <c r="F160" s="247" t="s">
        <v>257</v>
      </c>
      <c r="G160" s="245"/>
      <c r="H160" s="248">
        <v>101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AT160" s="254" t="s">
        <v>171</v>
      </c>
      <c r="AU160" s="254" t="s">
        <v>84</v>
      </c>
      <c r="AV160" s="12" t="s">
        <v>84</v>
      </c>
      <c r="AW160" s="12" t="s">
        <v>37</v>
      </c>
      <c r="AX160" s="12" t="s">
        <v>82</v>
      </c>
      <c r="AY160" s="254" t="s">
        <v>161</v>
      </c>
    </row>
    <row r="161" s="1" customFormat="1" ht="16.5" customHeight="1">
      <c r="B161" s="46"/>
      <c r="C161" s="221" t="s">
        <v>10</v>
      </c>
      <c r="D161" s="221" t="s">
        <v>164</v>
      </c>
      <c r="E161" s="222" t="s">
        <v>258</v>
      </c>
      <c r="F161" s="223" t="s">
        <v>259</v>
      </c>
      <c r="G161" s="224" t="s">
        <v>260</v>
      </c>
      <c r="H161" s="225">
        <v>6</v>
      </c>
      <c r="I161" s="226"/>
      <c r="J161" s="227">
        <f>ROUND(I161*H161,2)</f>
        <v>0</v>
      </c>
      <c r="K161" s="223" t="s">
        <v>30</v>
      </c>
      <c r="L161" s="72"/>
      <c r="M161" s="228" t="s">
        <v>30</v>
      </c>
      <c r="N161" s="229" t="s">
        <v>45</v>
      </c>
      <c r="O161" s="47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AR161" s="24" t="s">
        <v>169</v>
      </c>
      <c r="AT161" s="24" t="s">
        <v>164</v>
      </c>
      <c r="AU161" s="24" t="s">
        <v>84</v>
      </c>
      <c r="AY161" s="24" t="s">
        <v>161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24" t="s">
        <v>82</v>
      </c>
      <c r="BK161" s="232">
        <f>ROUND(I161*H161,2)</f>
        <v>0</v>
      </c>
      <c r="BL161" s="24" t="s">
        <v>169</v>
      </c>
      <c r="BM161" s="24" t="s">
        <v>261</v>
      </c>
    </row>
    <row r="162" s="12" customFormat="1">
      <c r="B162" s="244"/>
      <c r="C162" s="245"/>
      <c r="D162" s="235" t="s">
        <v>171</v>
      </c>
      <c r="E162" s="246" t="s">
        <v>30</v>
      </c>
      <c r="F162" s="247" t="s">
        <v>262</v>
      </c>
      <c r="G162" s="245"/>
      <c r="H162" s="248">
        <v>6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AT162" s="254" t="s">
        <v>171</v>
      </c>
      <c r="AU162" s="254" t="s">
        <v>84</v>
      </c>
      <c r="AV162" s="12" t="s">
        <v>84</v>
      </c>
      <c r="AW162" s="12" t="s">
        <v>37</v>
      </c>
      <c r="AX162" s="12" t="s">
        <v>82</v>
      </c>
      <c r="AY162" s="254" t="s">
        <v>161</v>
      </c>
    </row>
    <row r="163" s="1" customFormat="1" ht="16.5" customHeight="1">
      <c r="B163" s="46"/>
      <c r="C163" s="221" t="s">
        <v>263</v>
      </c>
      <c r="D163" s="221" t="s">
        <v>164</v>
      </c>
      <c r="E163" s="222" t="s">
        <v>264</v>
      </c>
      <c r="F163" s="223" t="s">
        <v>265</v>
      </c>
      <c r="G163" s="224" t="s">
        <v>176</v>
      </c>
      <c r="H163" s="225">
        <v>140</v>
      </c>
      <c r="I163" s="226"/>
      <c r="J163" s="227">
        <f>ROUND(I163*H163,2)</f>
        <v>0</v>
      </c>
      <c r="K163" s="223" t="s">
        <v>168</v>
      </c>
      <c r="L163" s="72"/>
      <c r="M163" s="228" t="s">
        <v>30</v>
      </c>
      <c r="N163" s="229" t="s">
        <v>45</v>
      </c>
      <c r="O163" s="47"/>
      <c r="P163" s="230">
        <f>O163*H163</f>
        <v>0</v>
      </c>
      <c r="Q163" s="230">
        <v>0.00012999999999999999</v>
      </c>
      <c r="R163" s="230">
        <f>Q163*H163</f>
        <v>0.018199999999999997</v>
      </c>
      <c r="S163" s="230">
        <v>0</v>
      </c>
      <c r="T163" s="231">
        <f>S163*H163</f>
        <v>0</v>
      </c>
      <c r="AR163" s="24" t="s">
        <v>169</v>
      </c>
      <c r="AT163" s="24" t="s">
        <v>164</v>
      </c>
      <c r="AU163" s="24" t="s">
        <v>84</v>
      </c>
      <c r="AY163" s="24" t="s">
        <v>161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24" t="s">
        <v>82</v>
      </c>
      <c r="BK163" s="232">
        <f>ROUND(I163*H163,2)</f>
        <v>0</v>
      </c>
      <c r="BL163" s="24" t="s">
        <v>169</v>
      </c>
      <c r="BM163" s="24" t="s">
        <v>266</v>
      </c>
    </row>
    <row r="164" s="11" customFormat="1">
      <c r="B164" s="233"/>
      <c r="C164" s="234"/>
      <c r="D164" s="235" t="s">
        <v>171</v>
      </c>
      <c r="E164" s="236" t="s">
        <v>30</v>
      </c>
      <c r="F164" s="237" t="s">
        <v>267</v>
      </c>
      <c r="G164" s="234"/>
      <c r="H164" s="236" t="s">
        <v>30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AT164" s="243" t="s">
        <v>171</v>
      </c>
      <c r="AU164" s="243" t="s">
        <v>84</v>
      </c>
      <c r="AV164" s="11" t="s">
        <v>82</v>
      </c>
      <c r="AW164" s="11" t="s">
        <v>37</v>
      </c>
      <c r="AX164" s="11" t="s">
        <v>74</v>
      </c>
      <c r="AY164" s="243" t="s">
        <v>161</v>
      </c>
    </row>
    <row r="165" s="12" customFormat="1">
      <c r="B165" s="244"/>
      <c r="C165" s="245"/>
      <c r="D165" s="235" t="s">
        <v>171</v>
      </c>
      <c r="E165" s="246" t="s">
        <v>30</v>
      </c>
      <c r="F165" s="247" t="s">
        <v>268</v>
      </c>
      <c r="G165" s="245"/>
      <c r="H165" s="248">
        <v>135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AT165" s="254" t="s">
        <v>171</v>
      </c>
      <c r="AU165" s="254" t="s">
        <v>84</v>
      </c>
      <c r="AV165" s="12" t="s">
        <v>84</v>
      </c>
      <c r="AW165" s="12" t="s">
        <v>37</v>
      </c>
      <c r="AX165" s="12" t="s">
        <v>74</v>
      </c>
      <c r="AY165" s="254" t="s">
        <v>161</v>
      </c>
    </row>
    <row r="166" s="11" customFormat="1">
      <c r="B166" s="233"/>
      <c r="C166" s="234"/>
      <c r="D166" s="235" t="s">
        <v>171</v>
      </c>
      <c r="E166" s="236" t="s">
        <v>30</v>
      </c>
      <c r="F166" s="237" t="s">
        <v>269</v>
      </c>
      <c r="G166" s="234"/>
      <c r="H166" s="236" t="s">
        <v>30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AT166" s="243" t="s">
        <v>171</v>
      </c>
      <c r="AU166" s="243" t="s">
        <v>84</v>
      </c>
      <c r="AV166" s="11" t="s">
        <v>82</v>
      </c>
      <c r="AW166" s="11" t="s">
        <v>37</v>
      </c>
      <c r="AX166" s="11" t="s">
        <v>74</v>
      </c>
      <c r="AY166" s="243" t="s">
        <v>161</v>
      </c>
    </row>
    <row r="167" s="12" customFormat="1">
      <c r="B167" s="244"/>
      <c r="C167" s="245"/>
      <c r="D167" s="235" t="s">
        <v>171</v>
      </c>
      <c r="E167" s="246" t="s">
        <v>30</v>
      </c>
      <c r="F167" s="247" t="s">
        <v>270</v>
      </c>
      <c r="G167" s="245"/>
      <c r="H167" s="248">
        <v>5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AT167" s="254" t="s">
        <v>171</v>
      </c>
      <c r="AU167" s="254" t="s">
        <v>84</v>
      </c>
      <c r="AV167" s="12" t="s">
        <v>84</v>
      </c>
      <c r="AW167" s="12" t="s">
        <v>37</v>
      </c>
      <c r="AX167" s="12" t="s">
        <v>74</v>
      </c>
      <c r="AY167" s="254" t="s">
        <v>161</v>
      </c>
    </row>
    <row r="168" s="13" customFormat="1">
      <c r="B168" s="255"/>
      <c r="C168" s="256"/>
      <c r="D168" s="235" t="s">
        <v>171</v>
      </c>
      <c r="E168" s="257" t="s">
        <v>30</v>
      </c>
      <c r="F168" s="258" t="s">
        <v>182</v>
      </c>
      <c r="G168" s="256"/>
      <c r="H168" s="259">
        <v>140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AT168" s="265" t="s">
        <v>171</v>
      </c>
      <c r="AU168" s="265" t="s">
        <v>84</v>
      </c>
      <c r="AV168" s="13" t="s">
        <v>169</v>
      </c>
      <c r="AW168" s="13" t="s">
        <v>37</v>
      </c>
      <c r="AX168" s="13" t="s">
        <v>82</v>
      </c>
      <c r="AY168" s="265" t="s">
        <v>161</v>
      </c>
    </row>
    <row r="169" s="1" customFormat="1" ht="16.5" customHeight="1">
      <c r="B169" s="46"/>
      <c r="C169" s="221" t="s">
        <v>271</v>
      </c>
      <c r="D169" s="221" t="s">
        <v>164</v>
      </c>
      <c r="E169" s="222" t="s">
        <v>272</v>
      </c>
      <c r="F169" s="223" t="s">
        <v>273</v>
      </c>
      <c r="G169" s="224" t="s">
        <v>176</v>
      </c>
      <c r="H169" s="225">
        <v>140</v>
      </c>
      <c r="I169" s="226"/>
      <c r="J169" s="227">
        <f>ROUND(I169*H169,2)</f>
        <v>0</v>
      </c>
      <c r="K169" s="223" t="s">
        <v>168</v>
      </c>
      <c r="L169" s="72"/>
      <c r="M169" s="228" t="s">
        <v>30</v>
      </c>
      <c r="N169" s="229" t="s">
        <v>45</v>
      </c>
      <c r="O169" s="47"/>
      <c r="P169" s="230">
        <f>O169*H169</f>
        <v>0</v>
      </c>
      <c r="Q169" s="230">
        <v>0.11</v>
      </c>
      <c r="R169" s="230">
        <f>Q169*H169</f>
        <v>15.4</v>
      </c>
      <c r="S169" s="230">
        <v>0</v>
      </c>
      <c r="T169" s="231">
        <f>S169*H169</f>
        <v>0</v>
      </c>
      <c r="AR169" s="24" t="s">
        <v>169</v>
      </c>
      <c r="AT169" s="24" t="s">
        <v>164</v>
      </c>
      <c r="AU169" s="24" t="s">
        <v>84</v>
      </c>
      <c r="AY169" s="24" t="s">
        <v>161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24" t="s">
        <v>82</v>
      </c>
      <c r="BK169" s="232">
        <f>ROUND(I169*H169,2)</f>
        <v>0</v>
      </c>
      <c r="BL169" s="24" t="s">
        <v>169</v>
      </c>
      <c r="BM169" s="24" t="s">
        <v>274</v>
      </c>
    </row>
    <row r="170" s="11" customFormat="1">
      <c r="B170" s="233"/>
      <c r="C170" s="234"/>
      <c r="D170" s="235" t="s">
        <v>171</v>
      </c>
      <c r="E170" s="236" t="s">
        <v>30</v>
      </c>
      <c r="F170" s="237" t="s">
        <v>275</v>
      </c>
      <c r="G170" s="234"/>
      <c r="H170" s="236" t="s">
        <v>30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AT170" s="243" t="s">
        <v>171</v>
      </c>
      <c r="AU170" s="243" t="s">
        <v>84</v>
      </c>
      <c r="AV170" s="11" t="s">
        <v>82</v>
      </c>
      <c r="AW170" s="11" t="s">
        <v>37</v>
      </c>
      <c r="AX170" s="11" t="s">
        <v>74</v>
      </c>
      <c r="AY170" s="243" t="s">
        <v>161</v>
      </c>
    </row>
    <row r="171" s="12" customFormat="1">
      <c r="B171" s="244"/>
      <c r="C171" s="245"/>
      <c r="D171" s="235" t="s">
        <v>171</v>
      </c>
      <c r="E171" s="246" t="s">
        <v>30</v>
      </c>
      <c r="F171" s="247" t="s">
        <v>276</v>
      </c>
      <c r="G171" s="245"/>
      <c r="H171" s="248">
        <v>135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AT171" s="254" t="s">
        <v>171</v>
      </c>
      <c r="AU171" s="254" t="s">
        <v>84</v>
      </c>
      <c r="AV171" s="12" t="s">
        <v>84</v>
      </c>
      <c r="AW171" s="12" t="s">
        <v>37</v>
      </c>
      <c r="AX171" s="12" t="s">
        <v>74</v>
      </c>
      <c r="AY171" s="254" t="s">
        <v>161</v>
      </c>
    </row>
    <row r="172" s="11" customFormat="1">
      <c r="B172" s="233"/>
      <c r="C172" s="234"/>
      <c r="D172" s="235" t="s">
        <v>171</v>
      </c>
      <c r="E172" s="236" t="s">
        <v>30</v>
      </c>
      <c r="F172" s="237" t="s">
        <v>269</v>
      </c>
      <c r="G172" s="234"/>
      <c r="H172" s="236" t="s">
        <v>30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AT172" s="243" t="s">
        <v>171</v>
      </c>
      <c r="AU172" s="243" t="s">
        <v>84</v>
      </c>
      <c r="AV172" s="11" t="s">
        <v>82</v>
      </c>
      <c r="AW172" s="11" t="s">
        <v>37</v>
      </c>
      <c r="AX172" s="11" t="s">
        <v>74</v>
      </c>
      <c r="AY172" s="243" t="s">
        <v>161</v>
      </c>
    </row>
    <row r="173" s="12" customFormat="1">
      <c r="B173" s="244"/>
      <c r="C173" s="245"/>
      <c r="D173" s="235" t="s">
        <v>171</v>
      </c>
      <c r="E173" s="246" t="s">
        <v>30</v>
      </c>
      <c r="F173" s="247" t="s">
        <v>270</v>
      </c>
      <c r="G173" s="245"/>
      <c r="H173" s="248">
        <v>5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AT173" s="254" t="s">
        <v>171</v>
      </c>
      <c r="AU173" s="254" t="s">
        <v>84</v>
      </c>
      <c r="AV173" s="12" t="s">
        <v>84</v>
      </c>
      <c r="AW173" s="12" t="s">
        <v>37</v>
      </c>
      <c r="AX173" s="12" t="s">
        <v>74</v>
      </c>
      <c r="AY173" s="254" t="s">
        <v>161</v>
      </c>
    </row>
    <row r="174" s="13" customFormat="1">
      <c r="B174" s="255"/>
      <c r="C174" s="256"/>
      <c r="D174" s="235" t="s">
        <v>171</v>
      </c>
      <c r="E174" s="257" t="s">
        <v>30</v>
      </c>
      <c r="F174" s="258" t="s">
        <v>182</v>
      </c>
      <c r="G174" s="256"/>
      <c r="H174" s="259">
        <v>140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AT174" s="265" t="s">
        <v>171</v>
      </c>
      <c r="AU174" s="265" t="s">
        <v>84</v>
      </c>
      <c r="AV174" s="13" t="s">
        <v>169</v>
      </c>
      <c r="AW174" s="13" t="s">
        <v>37</v>
      </c>
      <c r="AX174" s="13" t="s">
        <v>82</v>
      </c>
      <c r="AY174" s="265" t="s">
        <v>161</v>
      </c>
    </row>
    <row r="175" s="1" customFormat="1" ht="25.5" customHeight="1">
      <c r="B175" s="46"/>
      <c r="C175" s="221" t="s">
        <v>277</v>
      </c>
      <c r="D175" s="221" t="s">
        <v>164</v>
      </c>
      <c r="E175" s="222" t="s">
        <v>278</v>
      </c>
      <c r="F175" s="223" t="s">
        <v>279</v>
      </c>
      <c r="G175" s="224" t="s">
        <v>176</v>
      </c>
      <c r="H175" s="225">
        <v>280</v>
      </c>
      <c r="I175" s="226"/>
      <c r="J175" s="227">
        <f>ROUND(I175*H175,2)</f>
        <v>0</v>
      </c>
      <c r="K175" s="223" t="s">
        <v>168</v>
      </c>
      <c r="L175" s="72"/>
      <c r="M175" s="228" t="s">
        <v>30</v>
      </c>
      <c r="N175" s="229" t="s">
        <v>45</v>
      </c>
      <c r="O175" s="47"/>
      <c r="P175" s="230">
        <f>O175*H175</f>
        <v>0</v>
      </c>
      <c r="Q175" s="230">
        <v>0.010999999999999999</v>
      </c>
      <c r="R175" s="230">
        <f>Q175*H175</f>
        <v>3.0799999999999996</v>
      </c>
      <c r="S175" s="230">
        <v>0</v>
      </c>
      <c r="T175" s="231">
        <f>S175*H175</f>
        <v>0</v>
      </c>
      <c r="AR175" s="24" t="s">
        <v>169</v>
      </c>
      <c r="AT175" s="24" t="s">
        <v>164</v>
      </c>
      <c r="AU175" s="24" t="s">
        <v>84</v>
      </c>
      <c r="AY175" s="24" t="s">
        <v>161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24" t="s">
        <v>82</v>
      </c>
      <c r="BK175" s="232">
        <f>ROUND(I175*H175,2)</f>
        <v>0</v>
      </c>
      <c r="BL175" s="24" t="s">
        <v>169</v>
      </c>
      <c r="BM175" s="24" t="s">
        <v>280</v>
      </c>
    </row>
    <row r="176" s="11" customFormat="1">
      <c r="B176" s="233"/>
      <c r="C176" s="234"/>
      <c r="D176" s="235" t="s">
        <v>171</v>
      </c>
      <c r="E176" s="236" t="s">
        <v>30</v>
      </c>
      <c r="F176" s="237" t="s">
        <v>281</v>
      </c>
      <c r="G176" s="234"/>
      <c r="H176" s="236" t="s">
        <v>30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171</v>
      </c>
      <c r="AU176" s="243" t="s">
        <v>84</v>
      </c>
      <c r="AV176" s="11" t="s">
        <v>82</v>
      </c>
      <c r="AW176" s="11" t="s">
        <v>37</v>
      </c>
      <c r="AX176" s="11" t="s">
        <v>74</v>
      </c>
      <c r="AY176" s="243" t="s">
        <v>161</v>
      </c>
    </row>
    <row r="177" s="12" customFormat="1">
      <c r="B177" s="244"/>
      <c r="C177" s="245"/>
      <c r="D177" s="235" t="s">
        <v>171</v>
      </c>
      <c r="E177" s="246" t="s">
        <v>30</v>
      </c>
      <c r="F177" s="247" t="s">
        <v>282</v>
      </c>
      <c r="G177" s="245"/>
      <c r="H177" s="248">
        <v>280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AT177" s="254" t="s">
        <v>171</v>
      </c>
      <c r="AU177" s="254" t="s">
        <v>84</v>
      </c>
      <c r="AV177" s="12" t="s">
        <v>84</v>
      </c>
      <c r="AW177" s="12" t="s">
        <v>37</v>
      </c>
      <c r="AX177" s="12" t="s">
        <v>82</v>
      </c>
      <c r="AY177" s="254" t="s">
        <v>161</v>
      </c>
    </row>
    <row r="178" s="1" customFormat="1" ht="16.5" customHeight="1">
      <c r="B178" s="46"/>
      <c r="C178" s="221" t="s">
        <v>283</v>
      </c>
      <c r="D178" s="221" t="s">
        <v>164</v>
      </c>
      <c r="E178" s="222" t="s">
        <v>284</v>
      </c>
      <c r="F178" s="223" t="s">
        <v>285</v>
      </c>
      <c r="G178" s="224" t="s">
        <v>176</v>
      </c>
      <c r="H178" s="225">
        <v>140</v>
      </c>
      <c r="I178" s="226"/>
      <c r="J178" s="227">
        <f>ROUND(I178*H178,2)</f>
        <v>0</v>
      </c>
      <c r="K178" s="223" t="s">
        <v>168</v>
      </c>
      <c r="L178" s="72"/>
      <c r="M178" s="228" t="s">
        <v>30</v>
      </c>
      <c r="N178" s="229" t="s">
        <v>45</v>
      </c>
      <c r="O178" s="47"/>
      <c r="P178" s="230">
        <f>O178*H178</f>
        <v>0</v>
      </c>
      <c r="Q178" s="230">
        <v>0.087999999999999995</v>
      </c>
      <c r="R178" s="230">
        <f>Q178*H178</f>
        <v>12.319999999999999</v>
      </c>
      <c r="S178" s="230">
        <v>0</v>
      </c>
      <c r="T178" s="231">
        <f>S178*H178</f>
        <v>0</v>
      </c>
      <c r="AR178" s="24" t="s">
        <v>169</v>
      </c>
      <c r="AT178" s="24" t="s">
        <v>164</v>
      </c>
      <c r="AU178" s="24" t="s">
        <v>84</v>
      </c>
      <c r="AY178" s="24" t="s">
        <v>161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24" t="s">
        <v>82</v>
      </c>
      <c r="BK178" s="232">
        <f>ROUND(I178*H178,2)</f>
        <v>0</v>
      </c>
      <c r="BL178" s="24" t="s">
        <v>169</v>
      </c>
      <c r="BM178" s="24" t="s">
        <v>286</v>
      </c>
    </row>
    <row r="179" s="11" customFormat="1">
      <c r="B179" s="233"/>
      <c r="C179" s="234"/>
      <c r="D179" s="235" t="s">
        <v>171</v>
      </c>
      <c r="E179" s="236" t="s">
        <v>30</v>
      </c>
      <c r="F179" s="237" t="s">
        <v>287</v>
      </c>
      <c r="G179" s="234"/>
      <c r="H179" s="236" t="s">
        <v>30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AT179" s="243" t="s">
        <v>171</v>
      </c>
      <c r="AU179" s="243" t="s">
        <v>84</v>
      </c>
      <c r="AV179" s="11" t="s">
        <v>82</v>
      </c>
      <c r="AW179" s="11" t="s">
        <v>37</v>
      </c>
      <c r="AX179" s="11" t="s">
        <v>74</v>
      </c>
      <c r="AY179" s="243" t="s">
        <v>161</v>
      </c>
    </row>
    <row r="180" s="12" customFormat="1">
      <c r="B180" s="244"/>
      <c r="C180" s="245"/>
      <c r="D180" s="235" t="s">
        <v>171</v>
      </c>
      <c r="E180" s="246" t="s">
        <v>30</v>
      </c>
      <c r="F180" s="247" t="s">
        <v>276</v>
      </c>
      <c r="G180" s="245"/>
      <c r="H180" s="248">
        <v>135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AT180" s="254" t="s">
        <v>171</v>
      </c>
      <c r="AU180" s="254" t="s">
        <v>84</v>
      </c>
      <c r="AV180" s="12" t="s">
        <v>84</v>
      </c>
      <c r="AW180" s="12" t="s">
        <v>37</v>
      </c>
      <c r="AX180" s="12" t="s">
        <v>74</v>
      </c>
      <c r="AY180" s="254" t="s">
        <v>161</v>
      </c>
    </row>
    <row r="181" s="11" customFormat="1">
      <c r="B181" s="233"/>
      <c r="C181" s="234"/>
      <c r="D181" s="235" t="s">
        <v>171</v>
      </c>
      <c r="E181" s="236" t="s">
        <v>30</v>
      </c>
      <c r="F181" s="237" t="s">
        <v>269</v>
      </c>
      <c r="G181" s="234"/>
      <c r="H181" s="236" t="s">
        <v>30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AT181" s="243" t="s">
        <v>171</v>
      </c>
      <c r="AU181" s="243" t="s">
        <v>84</v>
      </c>
      <c r="AV181" s="11" t="s">
        <v>82</v>
      </c>
      <c r="AW181" s="11" t="s">
        <v>37</v>
      </c>
      <c r="AX181" s="11" t="s">
        <v>74</v>
      </c>
      <c r="AY181" s="243" t="s">
        <v>161</v>
      </c>
    </row>
    <row r="182" s="12" customFormat="1">
      <c r="B182" s="244"/>
      <c r="C182" s="245"/>
      <c r="D182" s="235" t="s">
        <v>171</v>
      </c>
      <c r="E182" s="246" t="s">
        <v>30</v>
      </c>
      <c r="F182" s="247" t="s">
        <v>270</v>
      </c>
      <c r="G182" s="245"/>
      <c r="H182" s="248">
        <v>5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AT182" s="254" t="s">
        <v>171</v>
      </c>
      <c r="AU182" s="254" t="s">
        <v>84</v>
      </c>
      <c r="AV182" s="12" t="s">
        <v>84</v>
      </c>
      <c r="AW182" s="12" t="s">
        <v>37</v>
      </c>
      <c r="AX182" s="12" t="s">
        <v>74</v>
      </c>
      <c r="AY182" s="254" t="s">
        <v>161</v>
      </c>
    </row>
    <row r="183" s="13" customFormat="1">
      <c r="B183" s="255"/>
      <c r="C183" s="256"/>
      <c r="D183" s="235" t="s">
        <v>171</v>
      </c>
      <c r="E183" s="257" t="s">
        <v>30</v>
      </c>
      <c r="F183" s="258" t="s">
        <v>182</v>
      </c>
      <c r="G183" s="256"/>
      <c r="H183" s="259">
        <v>140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AT183" s="265" t="s">
        <v>171</v>
      </c>
      <c r="AU183" s="265" t="s">
        <v>84</v>
      </c>
      <c r="AV183" s="13" t="s">
        <v>169</v>
      </c>
      <c r="AW183" s="13" t="s">
        <v>37</v>
      </c>
      <c r="AX183" s="13" t="s">
        <v>82</v>
      </c>
      <c r="AY183" s="265" t="s">
        <v>161</v>
      </c>
    </row>
    <row r="184" s="1" customFormat="1" ht="25.5" customHeight="1">
      <c r="B184" s="46"/>
      <c r="C184" s="221" t="s">
        <v>288</v>
      </c>
      <c r="D184" s="221" t="s">
        <v>164</v>
      </c>
      <c r="E184" s="222" t="s">
        <v>289</v>
      </c>
      <c r="F184" s="223" t="s">
        <v>290</v>
      </c>
      <c r="G184" s="224" t="s">
        <v>191</v>
      </c>
      <c r="H184" s="225">
        <v>4</v>
      </c>
      <c r="I184" s="226"/>
      <c r="J184" s="227">
        <f>ROUND(I184*H184,2)</f>
        <v>0</v>
      </c>
      <c r="K184" s="223" t="s">
        <v>168</v>
      </c>
      <c r="L184" s="72"/>
      <c r="M184" s="228" t="s">
        <v>30</v>
      </c>
      <c r="N184" s="229" t="s">
        <v>45</v>
      </c>
      <c r="O184" s="47"/>
      <c r="P184" s="230">
        <f>O184*H184</f>
        <v>0</v>
      </c>
      <c r="Q184" s="230">
        <v>0.016979999999999999</v>
      </c>
      <c r="R184" s="230">
        <f>Q184*H184</f>
        <v>0.067919999999999994</v>
      </c>
      <c r="S184" s="230">
        <v>0</v>
      </c>
      <c r="T184" s="231">
        <f>S184*H184</f>
        <v>0</v>
      </c>
      <c r="AR184" s="24" t="s">
        <v>169</v>
      </c>
      <c r="AT184" s="24" t="s">
        <v>164</v>
      </c>
      <c r="AU184" s="24" t="s">
        <v>84</v>
      </c>
      <c r="AY184" s="24" t="s">
        <v>161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24" t="s">
        <v>82</v>
      </c>
      <c r="BK184" s="232">
        <f>ROUND(I184*H184,2)</f>
        <v>0</v>
      </c>
      <c r="BL184" s="24" t="s">
        <v>169</v>
      </c>
      <c r="BM184" s="24" t="s">
        <v>291</v>
      </c>
    </row>
    <row r="185" s="11" customFormat="1">
      <c r="B185" s="233"/>
      <c r="C185" s="234"/>
      <c r="D185" s="235" t="s">
        <v>171</v>
      </c>
      <c r="E185" s="236" t="s">
        <v>30</v>
      </c>
      <c r="F185" s="237" t="s">
        <v>292</v>
      </c>
      <c r="G185" s="234"/>
      <c r="H185" s="236" t="s">
        <v>30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AT185" s="243" t="s">
        <v>171</v>
      </c>
      <c r="AU185" s="243" t="s">
        <v>84</v>
      </c>
      <c r="AV185" s="11" t="s">
        <v>82</v>
      </c>
      <c r="AW185" s="11" t="s">
        <v>37</v>
      </c>
      <c r="AX185" s="11" t="s">
        <v>74</v>
      </c>
      <c r="AY185" s="243" t="s">
        <v>161</v>
      </c>
    </row>
    <row r="186" s="11" customFormat="1">
      <c r="B186" s="233"/>
      <c r="C186" s="234"/>
      <c r="D186" s="235" t="s">
        <v>171</v>
      </c>
      <c r="E186" s="236" t="s">
        <v>30</v>
      </c>
      <c r="F186" s="237" t="s">
        <v>293</v>
      </c>
      <c r="G186" s="234"/>
      <c r="H186" s="236" t="s">
        <v>30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AT186" s="243" t="s">
        <v>171</v>
      </c>
      <c r="AU186" s="243" t="s">
        <v>84</v>
      </c>
      <c r="AV186" s="11" t="s">
        <v>82</v>
      </c>
      <c r="AW186" s="11" t="s">
        <v>37</v>
      </c>
      <c r="AX186" s="11" t="s">
        <v>74</v>
      </c>
      <c r="AY186" s="243" t="s">
        <v>161</v>
      </c>
    </row>
    <row r="187" s="12" customFormat="1">
      <c r="B187" s="244"/>
      <c r="C187" s="245"/>
      <c r="D187" s="235" t="s">
        <v>171</v>
      </c>
      <c r="E187" s="246" t="s">
        <v>30</v>
      </c>
      <c r="F187" s="247" t="s">
        <v>169</v>
      </c>
      <c r="G187" s="245"/>
      <c r="H187" s="248">
        <v>4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AT187" s="254" t="s">
        <v>171</v>
      </c>
      <c r="AU187" s="254" t="s">
        <v>84</v>
      </c>
      <c r="AV187" s="12" t="s">
        <v>84</v>
      </c>
      <c r="AW187" s="12" t="s">
        <v>37</v>
      </c>
      <c r="AX187" s="12" t="s">
        <v>82</v>
      </c>
      <c r="AY187" s="254" t="s">
        <v>161</v>
      </c>
    </row>
    <row r="188" s="10" customFormat="1" ht="29.88" customHeight="1">
      <c r="B188" s="205"/>
      <c r="C188" s="206"/>
      <c r="D188" s="207" t="s">
        <v>73</v>
      </c>
      <c r="E188" s="219" t="s">
        <v>294</v>
      </c>
      <c r="F188" s="219" t="s">
        <v>295</v>
      </c>
      <c r="G188" s="206"/>
      <c r="H188" s="206"/>
      <c r="I188" s="209"/>
      <c r="J188" s="220">
        <f>BK188</f>
        <v>0</v>
      </c>
      <c r="K188" s="206"/>
      <c r="L188" s="211"/>
      <c r="M188" s="212"/>
      <c r="N188" s="213"/>
      <c r="O188" s="213"/>
      <c r="P188" s="214">
        <f>SUM(P189:P190)</f>
        <v>0</v>
      </c>
      <c r="Q188" s="213"/>
      <c r="R188" s="214">
        <f>SUM(R189:R190)</f>
        <v>0.023269999999999999</v>
      </c>
      <c r="S188" s="213"/>
      <c r="T188" s="215">
        <f>SUM(T189:T190)</f>
        <v>0</v>
      </c>
      <c r="AR188" s="216" t="s">
        <v>82</v>
      </c>
      <c r="AT188" s="217" t="s">
        <v>73</v>
      </c>
      <c r="AU188" s="217" t="s">
        <v>82</v>
      </c>
      <c r="AY188" s="216" t="s">
        <v>161</v>
      </c>
      <c r="BK188" s="218">
        <f>SUM(BK189:BK190)</f>
        <v>0</v>
      </c>
    </row>
    <row r="189" s="1" customFormat="1" ht="25.5" customHeight="1">
      <c r="B189" s="46"/>
      <c r="C189" s="221" t="s">
        <v>9</v>
      </c>
      <c r="D189" s="221" t="s">
        <v>164</v>
      </c>
      <c r="E189" s="222" t="s">
        <v>296</v>
      </c>
      <c r="F189" s="223" t="s">
        <v>297</v>
      </c>
      <c r="G189" s="224" t="s">
        <v>176</v>
      </c>
      <c r="H189" s="225">
        <v>179</v>
      </c>
      <c r="I189" s="226"/>
      <c r="J189" s="227">
        <f>ROUND(I189*H189,2)</f>
        <v>0</v>
      </c>
      <c r="K189" s="223" t="s">
        <v>168</v>
      </c>
      <c r="L189" s="72"/>
      <c r="M189" s="228" t="s">
        <v>30</v>
      </c>
      <c r="N189" s="229" t="s">
        <v>45</v>
      </c>
      <c r="O189" s="47"/>
      <c r="P189" s="230">
        <f>O189*H189</f>
        <v>0</v>
      </c>
      <c r="Q189" s="230">
        <v>0.00012999999999999999</v>
      </c>
      <c r="R189" s="230">
        <f>Q189*H189</f>
        <v>0.023269999999999999</v>
      </c>
      <c r="S189" s="230">
        <v>0</v>
      </c>
      <c r="T189" s="231">
        <f>S189*H189</f>
        <v>0</v>
      </c>
      <c r="AR189" s="24" t="s">
        <v>169</v>
      </c>
      <c r="AT189" s="24" t="s">
        <v>164</v>
      </c>
      <c r="AU189" s="24" t="s">
        <v>84</v>
      </c>
      <c r="AY189" s="24" t="s">
        <v>161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24" t="s">
        <v>82</v>
      </c>
      <c r="BK189" s="232">
        <f>ROUND(I189*H189,2)</f>
        <v>0</v>
      </c>
      <c r="BL189" s="24" t="s">
        <v>169</v>
      </c>
      <c r="BM189" s="24" t="s">
        <v>298</v>
      </c>
    </row>
    <row r="190" s="12" customFormat="1">
      <c r="B190" s="244"/>
      <c r="C190" s="245"/>
      <c r="D190" s="235" t="s">
        <v>171</v>
      </c>
      <c r="E190" s="246" t="s">
        <v>30</v>
      </c>
      <c r="F190" s="247" t="s">
        <v>299</v>
      </c>
      <c r="G190" s="245"/>
      <c r="H190" s="248">
        <v>179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AT190" s="254" t="s">
        <v>171</v>
      </c>
      <c r="AU190" s="254" t="s">
        <v>84</v>
      </c>
      <c r="AV190" s="12" t="s">
        <v>84</v>
      </c>
      <c r="AW190" s="12" t="s">
        <v>37</v>
      </c>
      <c r="AX190" s="12" t="s">
        <v>82</v>
      </c>
      <c r="AY190" s="254" t="s">
        <v>161</v>
      </c>
    </row>
    <row r="191" s="10" customFormat="1" ht="29.88" customHeight="1">
      <c r="B191" s="205"/>
      <c r="C191" s="206"/>
      <c r="D191" s="207" t="s">
        <v>73</v>
      </c>
      <c r="E191" s="219" t="s">
        <v>300</v>
      </c>
      <c r="F191" s="219" t="s">
        <v>301</v>
      </c>
      <c r="G191" s="206"/>
      <c r="H191" s="206"/>
      <c r="I191" s="209"/>
      <c r="J191" s="220">
        <f>BK191</f>
        <v>0</v>
      </c>
      <c r="K191" s="206"/>
      <c r="L191" s="211"/>
      <c r="M191" s="212"/>
      <c r="N191" s="213"/>
      <c r="O191" s="213"/>
      <c r="P191" s="214">
        <f>SUM(P192:P193)</f>
        <v>0</v>
      </c>
      <c r="Q191" s="213"/>
      <c r="R191" s="214">
        <f>SUM(R192:R193)</f>
        <v>0.0073600000000000002</v>
      </c>
      <c r="S191" s="213"/>
      <c r="T191" s="215">
        <f>SUM(T192:T193)</f>
        <v>0</v>
      </c>
      <c r="AR191" s="216" t="s">
        <v>82</v>
      </c>
      <c r="AT191" s="217" t="s">
        <v>73</v>
      </c>
      <c r="AU191" s="217" t="s">
        <v>82</v>
      </c>
      <c r="AY191" s="216" t="s">
        <v>161</v>
      </c>
      <c r="BK191" s="218">
        <f>SUM(BK192:BK193)</f>
        <v>0</v>
      </c>
    </row>
    <row r="192" s="1" customFormat="1" ht="25.5" customHeight="1">
      <c r="B192" s="46"/>
      <c r="C192" s="221" t="s">
        <v>302</v>
      </c>
      <c r="D192" s="221" t="s">
        <v>164</v>
      </c>
      <c r="E192" s="222" t="s">
        <v>303</v>
      </c>
      <c r="F192" s="223" t="s">
        <v>304</v>
      </c>
      <c r="G192" s="224" t="s">
        <v>176</v>
      </c>
      <c r="H192" s="225">
        <v>184</v>
      </c>
      <c r="I192" s="226"/>
      <c r="J192" s="227">
        <f>ROUND(I192*H192,2)</f>
        <v>0</v>
      </c>
      <c r="K192" s="223" t="s">
        <v>168</v>
      </c>
      <c r="L192" s="72"/>
      <c r="M192" s="228" t="s">
        <v>30</v>
      </c>
      <c r="N192" s="229" t="s">
        <v>45</v>
      </c>
      <c r="O192" s="47"/>
      <c r="P192" s="230">
        <f>O192*H192</f>
        <v>0</v>
      </c>
      <c r="Q192" s="230">
        <v>4.0000000000000003E-05</v>
      </c>
      <c r="R192" s="230">
        <f>Q192*H192</f>
        <v>0.0073600000000000002</v>
      </c>
      <c r="S192" s="230">
        <v>0</v>
      </c>
      <c r="T192" s="231">
        <f>S192*H192</f>
        <v>0</v>
      </c>
      <c r="AR192" s="24" t="s">
        <v>169</v>
      </c>
      <c r="AT192" s="24" t="s">
        <v>164</v>
      </c>
      <c r="AU192" s="24" t="s">
        <v>84</v>
      </c>
      <c r="AY192" s="24" t="s">
        <v>161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24" t="s">
        <v>82</v>
      </c>
      <c r="BK192" s="232">
        <f>ROUND(I192*H192,2)</f>
        <v>0</v>
      </c>
      <c r="BL192" s="24" t="s">
        <v>169</v>
      </c>
      <c r="BM192" s="24" t="s">
        <v>305</v>
      </c>
    </row>
    <row r="193" s="12" customFormat="1">
      <c r="B193" s="244"/>
      <c r="C193" s="245"/>
      <c r="D193" s="235" t="s">
        <v>171</v>
      </c>
      <c r="E193" s="246" t="s">
        <v>30</v>
      </c>
      <c r="F193" s="247" t="s">
        <v>306</v>
      </c>
      <c r="G193" s="245"/>
      <c r="H193" s="248">
        <v>184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AT193" s="254" t="s">
        <v>171</v>
      </c>
      <c r="AU193" s="254" t="s">
        <v>84</v>
      </c>
      <c r="AV193" s="12" t="s">
        <v>84</v>
      </c>
      <c r="AW193" s="12" t="s">
        <v>37</v>
      </c>
      <c r="AX193" s="12" t="s">
        <v>82</v>
      </c>
      <c r="AY193" s="254" t="s">
        <v>161</v>
      </c>
    </row>
    <row r="194" s="10" customFormat="1" ht="29.88" customHeight="1">
      <c r="B194" s="205"/>
      <c r="C194" s="206"/>
      <c r="D194" s="207" t="s">
        <v>73</v>
      </c>
      <c r="E194" s="219" t="s">
        <v>307</v>
      </c>
      <c r="F194" s="219" t="s">
        <v>308</v>
      </c>
      <c r="G194" s="206"/>
      <c r="H194" s="206"/>
      <c r="I194" s="209"/>
      <c r="J194" s="220">
        <f>BK194</f>
        <v>0</v>
      </c>
      <c r="K194" s="206"/>
      <c r="L194" s="211"/>
      <c r="M194" s="212"/>
      <c r="N194" s="213"/>
      <c r="O194" s="213"/>
      <c r="P194" s="214">
        <f>SUM(P195:P211)</f>
        <v>0</v>
      </c>
      <c r="Q194" s="213"/>
      <c r="R194" s="214">
        <f>SUM(R195:R211)</f>
        <v>0</v>
      </c>
      <c r="S194" s="213"/>
      <c r="T194" s="215">
        <f>SUM(T195:T211)</f>
        <v>101.61862100000002</v>
      </c>
      <c r="AR194" s="216" t="s">
        <v>82</v>
      </c>
      <c r="AT194" s="217" t="s">
        <v>73</v>
      </c>
      <c r="AU194" s="217" t="s">
        <v>82</v>
      </c>
      <c r="AY194" s="216" t="s">
        <v>161</v>
      </c>
      <c r="BK194" s="218">
        <f>SUM(BK195:BK211)</f>
        <v>0</v>
      </c>
    </row>
    <row r="195" s="1" customFormat="1" ht="25.5" customHeight="1">
      <c r="B195" s="46"/>
      <c r="C195" s="221" t="s">
        <v>309</v>
      </c>
      <c r="D195" s="221" t="s">
        <v>164</v>
      </c>
      <c r="E195" s="222" t="s">
        <v>310</v>
      </c>
      <c r="F195" s="223" t="s">
        <v>311</v>
      </c>
      <c r="G195" s="224" t="s">
        <v>176</v>
      </c>
      <c r="H195" s="225">
        <v>106.661</v>
      </c>
      <c r="I195" s="226"/>
      <c r="J195" s="227">
        <f>ROUND(I195*H195,2)</f>
        <v>0</v>
      </c>
      <c r="K195" s="223" t="s">
        <v>168</v>
      </c>
      <c r="L195" s="72"/>
      <c r="M195" s="228" t="s">
        <v>30</v>
      </c>
      <c r="N195" s="229" t="s">
        <v>45</v>
      </c>
      <c r="O195" s="47"/>
      <c r="P195" s="230">
        <f>O195*H195</f>
        <v>0</v>
      </c>
      <c r="Q195" s="230">
        <v>0</v>
      </c>
      <c r="R195" s="230">
        <f>Q195*H195</f>
        <v>0</v>
      </c>
      <c r="S195" s="230">
        <v>0.26100000000000001</v>
      </c>
      <c r="T195" s="231">
        <f>S195*H195</f>
        <v>27.838521</v>
      </c>
      <c r="AR195" s="24" t="s">
        <v>169</v>
      </c>
      <c r="AT195" s="24" t="s">
        <v>164</v>
      </c>
      <c r="AU195" s="24" t="s">
        <v>84</v>
      </c>
      <c r="AY195" s="24" t="s">
        <v>161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24" t="s">
        <v>82</v>
      </c>
      <c r="BK195" s="232">
        <f>ROUND(I195*H195,2)</f>
        <v>0</v>
      </c>
      <c r="BL195" s="24" t="s">
        <v>169</v>
      </c>
      <c r="BM195" s="24" t="s">
        <v>312</v>
      </c>
    </row>
    <row r="196" s="12" customFormat="1">
      <c r="B196" s="244"/>
      <c r="C196" s="245"/>
      <c r="D196" s="235" t="s">
        <v>171</v>
      </c>
      <c r="E196" s="246" t="s">
        <v>30</v>
      </c>
      <c r="F196" s="247" t="s">
        <v>313</v>
      </c>
      <c r="G196" s="245"/>
      <c r="H196" s="248">
        <v>66.933000000000007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AT196" s="254" t="s">
        <v>171</v>
      </c>
      <c r="AU196" s="254" t="s">
        <v>84</v>
      </c>
      <c r="AV196" s="12" t="s">
        <v>84</v>
      </c>
      <c r="AW196" s="12" t="s">
        <v>37</v>
      </c>
      <c r="AX196" s="12" t="s">
        <v>74</v>
      </c>
      <c r="AY196" s="254" t="s">
        <v>161</v>
      </c>
    </row>
    <row r="197" s="12" customFormat="1">
      <c r="B197" s="244"/>
      <c r="C197" s="245"/>
      <c r="D197" s="235" t="s">
        <v>171</v>
      </c>
      <c r="E197" s="246" t="s">
        <v>30</v>
      </c>
      <c r="F197" s="247" t="s">
        <v>314</v>
      </c>
      <c r="G197" s="245"/>
      <c r="H197" s="248">
        <v>12.638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AT197" s="254" t="s">
        <v>171</v>
      </c>
      <c r="AU197" s="254" t="s">
        <v>84</v>
      </c>
      <c r="AV197" s="12" t="s">
        <v>84</v>
      </c>
      <c r="AW197" s="12" t="s">
        <v>37</v>
      </c>
      <c r="AX197" s="12" t="s">
        <v>74</v>
      </c>
      <c r="AY197" s="254" t="s">
        <v>161</v>
      </c>
    </row>
    <row r="198" s="11" customFormat="1">
      <c r="B198" s="233"/>
      <c r="C198" s="234"/>
      <c r="D198" s="235" t="s">
        <v>171</v>
      </c>
      <c r="E198" s="236" t="s">
        <v>30</v>
      </c>
      <c r="F198" s="237" t="s">
        <v>315</v>
      </c>
      <c r="G198" s="234"/>
      <c r="H198" s="236" t="s">
        <v>30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AT198" s="243" t="s">
        <v>171</v>
      </c>
      <c r="AU198" s="243" t="s">
        <v>84</v>
      </c>
      <c r="AV198" s="11" t="s">
        <v>82</v>
      </c>
      <c r="AW198" s="11" t="s">
        <v>37</v>
      </c>
      <c r="AX198" s="11" t="s">
        <v>74</v>
      </c>
      <c r="AY198" s="243" t="s">
        <v>161</v>
      </c>
    </row>
    <row r="199" s="12" customFormat="1">
      <c r="B199" s="244"/>
      <c r="C199" s="245"/>
      <c r="D199" s="235" t="s">
        <v>171</v>
      </c>
      <c r="E199" s="246" t="s">
        <v>30</v>
      </c>
      <c r="F199" s="247" t="s">
        <v>316</v>
      </c>
      <c r="G199" s="245"/>
      <c r="H199" s="248">
        <v>27.09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AT199" s="254" t="s">
        <v>171</v>
      </c>
      <c r="AU199" s="254" t="s">
        <v>84</v>
      </c>
      <c r="AV199" s="12" t="s">
        <v>84</v>
      </c>
      <c r="AW199" s="12" t="s">
        <v>37</v>
      </c>
      <c r="AX199" s="12" t="s">
        <v>74</v>
      </c>
      <c r="AY199" s="254" t="s">
        <v>161</v>
      </c>
    </row>
    <row r="200" s="13" customFormat="1">
      <c r="B200" s="255"/>
      <c r="C200" s="256"/>
      <c r="D200" s="235" t="s">
        <v>171</v>
      </c>
      <c r="E200" s="257" t="s">
        <v>30</v>
      </c>
      <c r="F200" s="258" t="s">
        <v>182</v>
      </c>
      <c r="G200" s="256"/>
      <c r="H200" s="259">
        <v>106.661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AT200" s="265" t="s">
        <v>171</v>
      </c>
      <c r="AU200" s="265" t="s">
        <v>84</v>
      </c>
      <c r="AV200" s="13" t="s">
        <v>169</v>
      </c>
      <c r="AW200" s="13" t="s">
        <v>37</v>
      </c>
      <c r="AX200" s="13" t="s">
        <v>82</v>
      </c>
      <c r="AY200" s="265" t="s">
        <v>161</v>
      </c>
    </row>
    <row r="201" s="1" customFormat="1" ht="38.25" customHeight="1">
      <c r="B201" s="46"/>
      <c r="C201" s="221" t="s">
        <v>317</v>
      </c>
      <c r="D201" s="221" t="s">
        <v>164</v>
      </c>
      <c r="E201" s="222" t="s">
        <v>318</v>
      </c>
      <c r="F201" s="223" t="s">
        <v>319</v>
      </c>
      <c r="G201" s="224" t="s">
        <v>204</v>
      </c>
      <c r="H201" s="225">
        <v>2.1560000000000001</v>
      </c>
      <c r="I201" s="226"/>
      <c r="J201" s="227">
        <f>ROUND(I201*H201,2)</f>
        <v>0</v>
      </c>
      <c r="K201" s="223" t="s">
        <v>168</v>
      </c>
      <c r="L201" s="72"/>
      <c r="M201" s="228" t="s">
        <v>30</v>
      </c>
      <c r="N201" s="229" t="s">
        <v>45</v>
      </c>
      <c r="O201" s="47"/>
      <c r="P201" s="230">
        <f>O201*H201</f>
        <v>0</v>
      </c>
      <c r="Q201" s="230">
        <v>0</v>
      </c>
      <c r="R201" s="230">
        <f>Q201*H201</f>
        <v>0</v>
      </c>
      <c r="S201" s="230">
        <v>1.8</v>
      </c>
      <c r="T201" s="231">
        <f>S201*H201</f>
        <v>3.8808000000000002</v>
      </c>
      <c r="AR201" s="24" t="s">
        <v>169</v>
      </c>
      <c r="AT201" s="24" t="s">
        <v>164</v>
      </c>
      <c r="AU201" s="24" t="s">
        <v>84</v>
      </c>
      <c r="AY201" s="24" t="s">
        <v>161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24" t="s">
        <v>82</v>
      </c>
      <c r="BK201" s="232">
        <f>ROUND(I201*H201,2)</f>
        <v>0</v>
      </c>
      <c r="BL201" s="24" t="s">
        <v>169</v>
      </c>
      <c r="BM201" s="24" t="s">
        <v>320</v>
      </c>
    </row>
    <row r="202" s="12" customFormat="1">
      <c r="B202" s="244"/>
      <c r="C202" s="245"/>
      <c r="D202" s="235" t="s">
        <v>171</v>
      </c>
      <c r="E202" s="246" t="s">
        <v>30</v>
      </c>
      <c r="F202" s="247" t="s">
        <v>321</v>
      </c>
      <c r="G202" s="245"/>
      <c r="H202" s="248">
        <v>0.45000000000000001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AT202" s="254" t="s">
        <v>171</v>
      </c>
      <c r="AU202" s="254" t="s">
        <v>84</v>
      </c>
      <c r="AV202" s="12" t="s">
        <v>84</v>
      </c>
      <c r="AW202" s="12" t="s">
        <v>37</v>
      </c>
      <c r="AX202" s="12" t="s">
        <v>74</v>
      </c>
      <c r="AY202" s="254" t="s">
        <v>161</v>
      </c>
    </row>
    <row r="203" s="12" customFormat="1">
      <c r="B203" s="244"/>
      <c r="C203" s="245"/>
      <c r="D203" s="235" t="s">
        <v>171</v>
      </c>
      <c r="E203" s="246" t="s">
        <v>30</v>
      </c>
      <c r="F203" s="247" t="s">
        <v>322</v>
      </c>
      <c r="G203" s="245"/>
      <c r="H203" s="248">
        <v>1.706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AT203" s="254" t="s">
        <v>171</v>
      </c>
      <c r="AU203" s="254" t="s">
        <v>84</v>
      </c>
      <c r="AV203" s="12" t="s">
        <v>84</v>
      </c>
      <c r="AW203" s="12" t="s">
        <v>37</v>
      </c>
      <c r="AX203" s="12" t="s">
        <v>74</v>
      </c>
      <c r="AY203" s="254" t="s">
        <v>161</v>
      </c>
    </row>
    <row r="204" s="13" customFormat="1">
      <c r="B204" s="255"/>
      <c r="C204" s="256"/>
      <c r="D204" s="235" t="s">
        <v>171</v>
      </c>
      <c r="E204" s="257" t="s">
        <v>30</v>
      </c>
      <c r="F204" s="258" t="s">
        <v>182</v>
      </c>
      <c r="G204" s="256"/>
      <c r="H204" s="259">
        <v>2.1560000000000001</v>
      </c>
      <c r="I204" s="260"/>
      <c r="J204" s="256"/>
      <c r="K204" s="256"/>
      <c r="L204" s="261"/>
      <c r="M204" s="262"/>
      <c r="N204" s="263"/>
      <c r="O204" s="263"/>
      <c r="P204" s="263"/>
      <c r="Q204" s="263"/>
      <c r="R204" s="263"/>
      <c r="S204" s="263"/>
      <c r="T204" s="264"/>
      <c r="AT204" s="265" t="s">
        <v>171</v>
      </c>
      <c r="AU204" s="265" t="s">
        <v>84</v>
      </c>
      <c r="AV204" s="13" t="s">
        <v>169</v>
      </c>
      <c r="AW204" s="13" t="s">
        <v>37</v>
      </c>
      <c r="AX204" s="13" t="s">
        <v>82</v>
      </c>
      <c r="AY204" s="265" t="s">
        <v>161</v>
      </c>
    </row>
    <row r="205" s="1" customFormat="1" ht="25.5" customHeight="1">
      <c r="B205" s="46"/>
      <c r="C205" s="221" t="s">
        <v>323</v>
      </c>
      <c r="D205" s="221" t="s">
        <v>164</v>
      </c>
      <c r="E205" s="222" t="s">
        <v>324</v>
      </c>
      <c r="F205" s="223" t="s">
        <v>325</v>
      </c>
      <c r="G205" s="224" t="s">
        <v>176</v>
      </c>
      <c r="H205" s="225">
        <v>1.8999999999999999</v>
      </c>
      <c r="I205" s="226"/>
      <c r="J205" s="227">
        <f>ROUND(I205*H205,2)</f>
        <v>0</v>
      </c>
      <c r="K205" s="223" t="s">
        <v>168</v>
      </c>
      <c r="L205" s="72"/>
      <c r="M205" s="228" t="s">
        <v>30</v>
      </c>
      <c r="N205" s="229" t="s">
        <v>45</v>
      </c>
      <c r="O205" s="47"/>
      <c r="P205" s="230">
        <f>O205*H205</f>
        <v>0</v>
      </c>
      <c r="Q205" s="230">
        <v>0</v>
      </c>
      <c r="R205" s="230">
        <f>Q205*H205</f>
        <v>0</v>
      </c>
      <c r="S205" s="230">
        <v>0.055</v>
      </c>
      <c r="T205" s="231">
        <f>S205*H205</f>
        <v>0.1045</v>
      </c>
      <c r="AR205" s="24" t="s">
        <v>169</v>
      </c>
      <c r="AT205" s="24" t="s">
        <v>164</v>
      </c>
      <c r="AU205" s="24" t="s">
        <v>84</v>
      </c>
      <c r="AY205" s="24" t="s">
        <v>161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24" t="s">
        <v>82</v>
      </c>
      <c r="BK205" s="232">
        <f>ROUND(I205*H205,2)</f>
        <v>0</v>
      </c>
      <c r="BL205" s="24" t="s">
        <v>169</v>
      </c>
      <c r="BM205" s="24" t="s">
        <v>326</v>
      </c>
    </row>
    <row r="206" s="11" customFormat="1">
      <c r="B206" s="233"/>
      <c r="C206" s="234"/>
      <c r="D206" s="235" t="s">
        <v>171</v>
      </c>
      <c r="E206" s="236" t="s">
        <v>30</v>
      </c>
      <c r="F206" s="237" t="s">
        <v>327</v>
      </c>
      <c r="G206" s="234"/>
      <c r="H206" s="236" t="s">
        <v>30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AT206" s="243" t="s">
        <v>171</v>
      </c>
      <c r="AU206" s="243" t="s">
        <v>84</v>
      </c>
      <c r="AV206" s="11" t="s">
        <v>82</v>
      </c>
      <c r="AW206" s="11" t="s">
        <v>37</v>
      </c>
      <c r="AX206" s="11" t="s">
        <v>74</v>
      </c>
      <c r="AY206" s="243" t="s">
        <v>161</v>
      </c>
    </row>
    <row r="207" s="12" customFormat="1">
      <c r="B207" s="244"/>
      <c r="C207" s="245"/>
      <c r="D207" s="235" t="s">
        <v>171</v>
      </c>
      <c r="E207" s="246" t="s">
        <v>30</v>
      </c>
      <c r="F207" s="247" t="s">
        <v>328</v>
      </c>
      <c r="G207" s="245"/>
      <c r="H207" s="248">
        <v>1.8999999999999999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AT207" s="254" t="s">
        <v>171</v>
      </c>
      <c r="AU207" s="254" t="s">
        <v>84</v>
      </c>
      <c r="AV207" s="12" t="s">
        <v>84</v>
      </c>
      <c r="AW207" s="12" t="s">
        <v>37</v>
      </c>
      <c r="AX207" s="12" t="s">
        <v>82</v>
      </c>
      <c r="AY207" s="254" t="s">
        <v>161</v>
      </c>
    </row>
    <row r="208" s="1" customFormat="1" ht="25.5" customHeight="1">
      <c r="B208" s="46"/>
      <c r="C208" s="221" t="s">
        <v>329</v>
      </c>
      <c r="D208" s="221" t="s">
        <v>164</v>
      </c>
      <c r="E208" s="222" t="s">
        <v>330</v>
      </c>
      <c r="F208" s="223" t="s">
        <v>331</v>
      </c>
      <c r="G208" s="224" t="s">
        <v>204</v>
      </c>
      <c r="H208" s="225">
        <v>31.338000000000001</v>
      </c>
      <c r="I208" s="226"/>
      <c r="J208" s="227">
        <f>ROUND(I208*H208,2)</f>
        <v>0</v>
      </c>
      <c r="K208" s="223" t="s">
        <v>168</v>
      </c>
      <c r="L208" s="72"/>
      <c r="M208" s="228" t="s">
        <v>30</v>
      </c>
      <c r="N208" s="229" t="s">
        <v>45</v>
      </c>
      <c r="O208" s="47"/>
      <c r="P208" s="230">
        <f>O208*H208</f>
        <v>0</v>
      </c>
      <c r="Q208" s="230">
        <v>0</v>
      </c>
      <c r="R208" s="230">
        <f>Q208*H208</f>
        <v>0</v>
      </c>
      <c r="S208" s="230">
        <v>2.2000000000000002</v>
      </c>
      <c r="T208" s="231">
        <f>S208*H208</f>
        <v>68.943600000000004</v>
      </c>
      <c r="AR208" s="24" t="s">
        <v>169</v>
      </c>
      <c r="AT208" s="24" t="s">
        <v>164</v>
      </c>
      <c r="AU208" s="24" t="s">
        <v>84</v>
      </c>
      <c r="AY208" s="24" t="s">
        <v>161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24" t="s">
        <v>82</v>
      </c>
      <c r="BK208" s="232">
        <f>ROUND(I208*H208,2)</f>
        <v>0</v>
      </c>
      <c r="BL208" s="24" t="s">
        <v>169</v>
      </c>
      <c r="BM208" s="24" t="s">
        <v>332</v>
      </c>
    </row>
    <row r="209" s="12" customFormat="1">
      <c r="B209" s="244"/>
      <c r="C209" s="245"/>
      <c r="D209" s="235" t="s">
        <v>171</v>
      </c>
      <c r="E209" s="246" t="s">
        <v>30</v>
      </c>
      <c r="F209" s="247" t="s">
        <v>333</v>
      </c>
      <c r="G209" s="245"/>
      <c r="H209" s="248">
        <v>31.338000000000001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AT209" s="254" t="s">
        <v>171</v>
      </c>
      <c r="AU209" s="254" t="s">
        <v>84</v>
      </c>
      <c r="AV209" s="12" t="s">
        <v>84</v>
      </c>
      <c r="AW209" s="12" t="s">
        <v>37</v>
      </c>
      <c r="AX209" s="12" t="s">
        <v>82</v>
      </c>
      <c r="AY209" s="254" t="s">
        <v>161</v>
      </c>
    </row>
    <row r="210" s="1" customFormat="1" ht="25.5" customHeight="1">
      <c r="B210" s="46"/>
      <c r="C210" s="221" t="s">
        <v>334</v>
      </c>
      <c r="D210" s="221" t="s">
        <v>164</v>
      </c>
      <c r="E210" s="222" t="s">
        <v>335</v>
      </c>
      <c r="F210" s="223" t="s">
        <v>336</v>
      </c>
      <c r="G210" s="224" t="s">
        <v>176</v>
      </c>
      <c r="H210" s="225">
        <v>11.199999999999999</v>
      </c>
      <c r="I210" s="226"/>
      <c r="J210" s="227">
        <f>ROUND(I210*H210,2)</f>
        <v>0</v>
      </c>
      <c r="K210" s="223" t="s">
        <v>168</v>
      </c>
      <c r="L210" s="72"/>
      <c r="M210" s="228" t="s">
        <v>30</v>
      </c>
      <c r="N210" s="229" t="s">
        <v>45</v>
      </c>
      <c r="O210" s="47"/>
      <c r="P210" s="230">
        <f>O210*H210</f>
        <v>0</v>
      </c>
      <c r="Q210" s="230">
        <v>0</v>
      </c>
      <c r="R210" s="230">
        <f>Q210*H210</f>
        <v>0</v>
      </c>
      <c r="S210" s="230">
        <v>0.075999999999999998</v>
      </c>
      <c r="T210" s="231">
        <f>S210*H210</f>
        <v>0.85119999999999996</v>
      </c>
      <c r="AR210" s="24" t="s">
        <v>169</v>
      </c>
      <c r="AT210" s="24" t="s">
        <v>164</v>
      </c>
      <c r="AU210" s="24" t="s">
        <v>84</v>
      </c>
      <c r="AY210" s="24" t="s">
        <v>161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24" t="s">
        <v>82</v>
      </c>
      <c r="BK210" s="232">
        <f>ROUND(I210*H210,2)</f>
        <v>0</v>
      </c>
      <c r="BL210" s="24" t="s">
        <v>169</v>
      </c>
      <c r="BM210" s="24" t="s">
        <v>337</v>
      </c>
    </row>
    <row r="211" s="12" customFormat="1">
      <c r="B211" s="244"/>
      <c r="C211" s="245"/>
      <c r="D211" s="235" t="s">
        <v>171</v>
      </c>
      <c r="E211" s="246" t="s">
        <v>30</v>
      </c>
      <c r="F211" s="247" t="s">
        <v>338</v>
      </c>
      <c r="G211" s="245"/>
      <c r="H211" s="248">
        <v>11.199999999999999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AT211" s="254" t="s">
        <v>171</v>
      </c>
      <c r="AU211" s="254" t="s">
        <v>84</v>
      </c>
      <c r="AV211" s="12" t="s">
        <v>84</v>
      </c>
      <c r="AW211" s="12" t="s">
        <v>37</v>
      </c>
      <c r="AX211" s="12" t="s">
        <v>82</v>
      </c>
      <c r="AY211" s="254" t="s">
        <v>161</v>
      </c>
    </row>
    <row r="212" s="10" customFormat="1" ht="29.88" customHeight="1">
      <c r="B212" s="205"/>
      <c r="C212" s="206"/>
      <c r="D212" s="207" t="s">
        <v>73</v>
      </c>
      <c r="E212" s="219" t="s">
        <v>339</v>
      </c>
      <c r="F212" s="219" t="s">
        <v>340</v>
      </c>
      <c r="G212" s="206"/>
      <c r="H212" s="206"/>
      <c r="I212" s="209"/>
      <c r="J212" s="220">
        <f>BK212</f>
        <v>0</v>
      </c>
      <c r="K212" s="206"/>
      <c r="L212" s="211"/>
      <c r="M212" s="212"/>
      <c r="N212" s="213"/>
      <c r="O212" s="213"/>
      <c r="P212" s="214">
        <f>SUM(P213:P244)</f>
        <v>0</v>
      </c>
      <c r="Q212" s="213"/>
      <c r="R212" s="214">
        <f>SUM(R213:R244)</f>
        <v>0.0018765000000000001</v>
      </c>
      <c r="S212" s="213"/>
      <c r="T212" s="215">
        <f>SUM(T213:T244)</f>
        <v>4.9264950000000001</v>
      </c>
      <c r="AR212" s="216" t="s">
        <v>82</v>
      </c>
      <c r="AT212" s="217" t="s">
        <v>73</v>
      </c>
      <c r="AU212" s="217" t="s">
        <v>82</v>
      </c>
      <c r="AY212" s="216" t="s">
        <v>161</v>
      </c>
      <c r="BK212" s="218">
        <f>SUM(BK213:BK244)</f>
        <v>0</v>
      </c>
    </row>
    <row r="213" s="1" customFormat="1" ht="38.25" customHeight="1">
      <c r="B213" s="46"/>
      <c r="C213" s="221" t="s">
        <v>341</v>
      </c>
      <c r="D213" s="221" t="s">
        <v>164</v>
      </c>
      <c r="E213" s="222" t="s">
        <v>342</v>
      </c>
      <c r="F213" s="223" t="s">
        <v>343</v>
      </c>
      <c r="G213" s="224" t="s">
        <v>191</v>
      </c>
      <c r="H213" s="225">
        <v>2</v>
      </c>
      <c r="I213" s="226"/>
      <c r="J213" s="227">
        <f>ROUND(I213*H213,2)</f>
        <v>0</v>
      </c>
      <c r="K213" s="223" t="s">
        <v>168</v>
      </c>
      <c r="L213" s="72"/>
      <c r="M213" s="228" t="s">
        <v>30</v>
      </c>
      <c r="N213" s="229" t="s">
        <v>45</v>
      </c>
      <c r="O213" s="47"/>
      <c r="P213" s="230">
        <f>O213*H213</f>
        <v>0</v>
      </c>
      <c r="Q213" s="230">
        <v>0</v>
      </c>
      <c r="R213" s="230">
        <f>Q213*H213</f>
        <v>0</v>
      </c>
      <c r="S213" s="230">
        <v>0.069000000000000006</v>
      </c>
      <c r="T213" s="231">
        <f>S213*H213</f>
        <v>0.13800000000000001</v>
      </c>
      <c r="AR213" s="24" t="s">
        <v>169</v>
      </c>
      <c r="AT213" s="24" t="s">
        <v>164</v>
      </c>
      <c r="AU213" s="24" t="s">
        <v>84</v>
      </c>
      <c r="AY213" s="24" t="s">
        <v>161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24" t="s">
        <v>82</v>
      </c>
      <c r="BK213" s="232">
        <f>ROUND(I213*H213,2)</f>
        <v>0</v>
      </c>
      <c r="BL213" s="24" t="s">
        <v>169</v>
      </c>
      <c r="BM213" s="24" t="s">
        <v>344</v>
      </c>
    </row>
    <row r="214" s="11" customFormat="1">
      <c r="B214" s="233"/>
      <c r="C214" s="234"/>
      <c r="D214" s="235" t="s">
        <v>171</v>
      </c>
      <c r="E214" s="236" t="s">
        <v>30</v>
      </c>
      <c r="F214" s="237" t="s">
        <v>345</v>
      </c>
      <c r="G214" s="234"/>
      <c r="H214" s="236" t="s">
        <v>30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AT214" s="243" t="s">
        <v>171</v>
      </c>
      <c r="AU214" s="243" t="s">
        <v>84</v>
      </c>
      <c r="AV214" s="11" t="s">
        <v>82</v>
      </c>
      <c r="AW214" s="11" t="s">
        <v>37</v>
      </c>
      <c r="AX214" s="11" t="s">
        <v>74</v>
      </c>
      <c r="AY214" s="243" t="s">
        <v>161</v>
      </c>
    </row>
    <row r="215" s="12" customFormat="1">
      <c r="B215" s="244"/>
      <c r="C215" s="245"/>
      <c r="D215" s="235" t="s">
        <v>171</v>
      </c>
      <c r="E215" s="246" t="s">
        <v>30</v>
      </c>
      <c r="F215" s="247" t="s">
        <v>84</v>
      </c>
      <c r="G215" s="245"/>
      <c r="H215" s="248">
        <v>2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AT215" s="254" t="s">
        <v>171</v>
      </c>
      <c r="AU215" s="254" t="s">
        <v>84</v>
      </c>
      <c r="AV215" s="12" t="s">
        <v>84</v>
      </c>
      <c r="AW215" s="12" t="s">
        <v>37</v>
      </c>
      <c r="AX215" s="12" t="s">
        <v>82</v>
      </c>
      <c r="AY215" s="254" t="s">
        <v>161</v>
      </c>
    </row>
    <row r="216" s="1" customFormat="1" ht="38.25" customHeight="1">
      <c r="B216" s="46"/>
      <c r="C216" s="221" t="s">
        <v>346</v>
      </c>
      <c r="D216" s="221" t="s">
        <v>164</v>
      </c>
      <c r="E216" s="222" t="s">
        <v>347</v>
      </c>
      <c r="F216" s="223" t="s">
        <v>348</v>
      </c>
      <c r="G216" s="224" t="s">
        <v>176</v>
      </c>
      <c r="H216" s="225">
        <v>4.4930000000000003</v>
      </c>
      <c r="I216" s="226"/>
      <c r="J216" s="227">
        <f>ROUND(I216*H216,2)</f>
        <v>0</v>
      </c>
      <c r="K216" s="223" t="s">
        <v>168</v>
      </c>
      <c r="L216" s="72"/>
      <c r="M216" s="228" t="s">
        <v>30</v>
      </c>
      <c r="N216" s="229" t="s">
        <v>45</v>
      </c>
      <c r="O216" s="47"/>
      <c r="P216" s="230">
        <f>O216*H216</f>
        <v>0</v>
      </c>
      <c r="Q216" s="230">
        <v>0</v>
      </c>
      <c r="R216" s="230">
        <f>Q216*H216</f>
        <v>0</v>
      </c>
      <c r="S216" s="230">
        <v>0.27000000000000002</v>
      </c>
      <c r="T216" s="231">
        <f>S216*H216</f>
        <v>1.2131100000000001</v>
      </c>
      <c r="AR216" s="24" t="s">
        <v>169</v>
      </c>
      <c r="AT216" s="24" t="s">
        <v>164</v>
      </c>
      <c r="AU216" s="24" t="s">
        <v>84</v>
      </c>
      <c r="AY216" s="24" t="s">
        <v>161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24" t="s">
        <v>82</v>
      </c>
      <c r="BK216" s="232">
        <f>ROUND(I216*H216,2)</f>
        <v>0</v>
      </c>
      <c r="BL216" s="24" t="s">
        <v>169</v>
      </c>
      <c r="BM216" s="24" t="s">
        <v>349</v>
      </c>
    </row>
    <row r="217" s="12" customFormat="1">
      <c r="B217" s="244"/>
      <c r="C217" s="245"/>
      <c r="D217" s="235" t="s">
        <v>171</v>
      </c>
      <c r="E217" s="246" t="s">
        <v>30</v>
      </c>
      <c r="F217" s="247" t="s">
        <v>350</v>
      </c>
      <c r="G217" s="245"/>
      <c r="H217" s="248">
        <v>1.595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AT217" s="254" t="s">
        <v>171</v>
      </c>
      <c r="AU217" s="254" t="s">
        <v>84</v>
      </c>
      <c r="AV217" s="12" t="s">
        <v>84</v>
      </c>
      <c r="AW217" s="12" t="s">
        <v>37</v>
      </c>
      <c r="AX217" s="12" t="s">
        <v>74</v>
      </c>
      <c r="AY217" s="254" t="s">
        <v>161</v>
      </c>
    </row>
    <row r="218" s="12" customFormat="1">
      <c r="B218" s="244"/>
      <c r="C218" s="245"/>
      <c r="D218" s="235" t="s">
        <v>171</v>
      </c>
      <c r="E218" s="246" t="s">
        <v>30</v>
      </c>
      <c r="F218" s="247" t="s">
        <v>351</v>
      </c>
      <c r="G218" s="245"/>
      <c r="H218" s="248">
        <v>0.218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AT218" s="254" t="s">
        <v>171</v>
      </c>
      <c r="AU218" s="254" t="s">
        <v>84</v>
      </c>
      <c r="AV218" s="12" t="s">
        <v>84</v>
      </c>
      <c r="AW218" s="12" t="s">
        <v>37</v>
      </c>
      <c r="AX218" s="12" t="s">
        <v>74</v>
      </c>
      <c r="AY218" s="254" t="s">
        <v>161</v>
      </c>
    </row>
    <row r="219" s="12" customFormat="1">
      <c r="B219" s="244"/>
      <c r="C219" s="245"/>
      <c r="D219" s="235" t="s">
        <v>171</v>
      </c>
      <c r="E219" s="246" t="s">
        <v>30</v>
      </c>
      <c r="F219" s="247" t="s">
        <v>352</v>
      </c>
      <c r="G219" s="245"/>
      <c r="H219" s="248">
        <v>2.1800000000000002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AT219" s="254" t="s">
        <v>171</v>
      </c>
      <c r="AU219" s="254" t="s">
        <v>84</v>
      </c>
      <c r="AV219" s="12" t="s">
        <v>84</v>
      </c>
      <c r="AW219" s="12" t="s">
        <v>37</v>
      </c>
      <c r="AX219" s="12" t="s">
        <v>74</v>
      </c>
      <c r="AY219" s="254" t="s">
        <v>161</v>
      </c>
    </row>
    <row r="220" s="12" customFormat="1">
      <c r="B220" s="244"/>
      <c r="C220" s="245"/>
      <c r="D220" s="235" t="s">
        <v>171</v>
      </c>
      <c r="E220" s="246" t="s">
        <v>30</v>
      </c>
      <c r="F220" s="247" t="s">
        <v>353</v>
      </c>
      <c r="G220" s="245"/>
      <c r="H220" s="248">
        <v>0.5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AT220" s="254" t="s">
        <v>171</v>
      </c>
      <c r="AU220" s="254" t="s">
        <v>84</v>
      </c>
      <c r="AV220" s="12" t="s">
        <v>84</v>
      </c>
      <c r="AW220" s="12" t="s">
        <v>37</v>
      </c>
      <c r="AX220" s="12" t="s">
        <v>74</v>
      </c>
      <c r="AY220" s="254" t="s">
        <v>161</v>
      </c>
    </row>
    <row r="221" s="13" customFormat="1">
      <c r="B221" s="255"/>
      <c r="C221" s="256"/>
      <c r="D221" s="235" t="s">
        <v>171</v>
      </c>
      <c r="E221" s="257" t="s">
        <v>30</v>
      </c>
      <c r="F221" s="258" t="s">
        <v>182</v>
      </c>
      <c r="G221" s="256"/>
      <c r="H221" s="259">
        <v>4.4930000000000003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AT221" s="265" t="s">
        <v>171</v>
      </c>
      <c r="AU221" s="265" t="s">
        <v>84</v>
      </c>
      <c r="AV221" s="13" t="s">
        <v>169</v>
      </c>
      <c r="AW221" s="13" t="s">
        <v>37</v>
      </c>
      <c r="AX221" s="13" t="s">
        <v>82</v>
      </c>
      <c r="AY221" s="265" t="s">
        <v>161</v>
      </c>
    </row>
    <row r="222" s="1" customFormat="1" ht="38.25" customHeight="1">
      <c r="B222" s="46"/>
      <c r="C222" s="221" t="s">
        <v>354</v>
      </c>
      <c r="D222" s="221" t="s">
        <v>164</v>
      </c>
      <c r="E222" s="222" t="s">
        <v>355</v>
      </c>
      <c r="F222" s="223" t="s">
        <v>356</v>
      </c>
      <c r="G222" s="224" t="s">
        <v>176</v>
      </c>
      <c r="H222" s="225">
        <v>5.8470000000000004</v>
      </c>
      <c r="I222" s="226"/>
      <c r="J222" s="227">
        <f>ROUND(I222*H222,2)</f>
        <v>0</v>
      </c>
      <c r="K222" s="223" t="s">
        <v>168</v>
      </c>
      <c r="L222" s="72"/>
      <c r="M222" s="228" t="s">
        <v>30</v>
      </c>
      <c r="N222" s="229" t="s">
        <v>45</v>
      </c>
      <c r="O222" s="47"/>
      <c r="P222" s="230">
        <f>O222*H222</f>
        <v>0</v>
      </c>
      <c r="Q222" s="230">
        <v>0</v>
      </c>
      <c r="R222" s="230">
        <f>Q222*H222</f>
        <v>0</v>
      </c>
      <c r="S222" s="230">
        <v>0.055</v>
      </c>
      <c r="T222" s="231">
        <f>S222*H222</f>
        <v>0.32158500000000001</v>
      </c>
      <c r="AR222" s="24" t="s">
        <v>169</v>
      </c>
      <c r="AT222" s="24" t="s">
        <v>164</v>
      </c>
      <c r="AU222" s="24" t="s">
        <v>84</v>
      </c>
      <c r="AY222" s="24" t="s">
        <v>161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24" t="s">
        <v>82</v>
      </c>
      <c r="BK222" s="232">
        <f>ROUND(I222*H222,2)</f>
        <v>0</v>
      </c>
      <c r="BL222" s="24" t="s">
        <v>169</v>
      </c>
      <c r="BM222" s="24" t="s">
        <v>357</v>
      </c>
    </row>
    <row r="223" s="12" customFormat="1">
      <c r="B223" s="244"/>
      <c r="C223" s="245"/>
      <c r="D223" s="235" t="s">
        <v>171</v>
      </c>
      <c r="E223" s="246" t="s">
        <v>30</v>
      </c>
      <c r="F223" s="247" t="s">
        <v>358</v>
      </c>
      <c r="G223" s="245"/>
      <c r="H223" s="248">
        <v>0.59999999999999998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AT223" s="254" t="s">
        <v>171</v>
      </c>
      <c r="AU223" s="254" t="s">
        <v>84</v>
      </c>
      <c r="AV223" s="12" t="s">
        <v>84</v>
      </c>
      <c r="AW223" s="12" t="s">
        <v>37</v>
      </c>
      <c r="AX223" s="12" t="s">
        <v>74</v>
      </c>
      <c r="AY223" s="254" t="s">
        <v>161</v>
      </c>
    </row>
    <row r="224" s="12" customFormat="1">
      <c r="B224" s="244"/>
      <c r="C224" s="245"/>
      <c r="D224" s="235" t="s">
        <v>171</v>
      </c>
      <c r="E224" s="246" t="s">
        <v>30</v>
      </c>
      <c r="F224" s="247" t="s">
        <v>359</v>
      </c>
      <c r="G224" s="245"/>
      <c r="H224" s="248">
        <v>2.835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AT224" s="254" t="s">
        <v>171</v>
      </c>
      <c r="AU224" s="254" t="s">
        <v>84</v>
      </c>
      <c r="AV224" s="12" t="s">
        <v>84</v>
      </c>
      <c r="AW224" s="12" t="s">
        <v>37</v>
      </c>
      <c r="AX224" s="12" t="s">
        <v>74</v>
      </c>
      <c r="AY224" s="254" t="s">
        <v>161</v>
      </c>
    </row>
    <row r="225" s="12" customFormat="1">
      <c r="B225" s="244"/>
      <c r="C225" s="245"/>
      <c r="D225" s="235" t="s">
        <v>171</v>
      </c>
      <c r="E225" s="246" t="s">
        <v>30</v>
      </c>
      <c r="F225" s="247" t="s">
        <v>360</v>
      </c>
      <c r="G225" s="245"/>
      <c r="H225" s="248">
        <v>2.4119999999999999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AT225" s="254" t="s">
        <v>171</v>
      </c>
      <c r="AU225" s="254" t="s">
        <v>84</v>
      </c>
      <c r="AV225" s="12" t="s">
        <v>84</v>
      </c>
      <c r="AW225" s="12" t="s">
        <v>37</v>
      </c>
      <c r="AX225" s="12" t="s">
        <v>74</v>
      </c>
      <c r="AY225" s="254" t="s">
        <v>161</v>
      </c>
    </row>
    <row r="226" s="13" customFormat="1">
      <c r="B226" s="255"/>
      <c r="C226" s="256"/>
      <c r="D226" s="235" t="s">
        <v>171</v>
      </c>
      <c r="E226" s="257" t="s">
        <v>30</v>
      </c>
      <c r="F226" s="258" t="s">
        <v>182</v>
      </c>
      <c r="G226" s="256"/>
      <c r="H226" s="259">
        <v>5.8470000000000004</v>
      </c>
      <c r="I226" s="260"/>
      <c r="J226" s="256"/>
      <c r="K226" s="256"/>
      <c r="L226" s="261"/>
      <c r="M226" s="262"/>
      <c r="N226" s="263"/>
      <c r="O226" s="263"/>
      <c r="P226" s="263"/>
      <c r="Q226" s="263"/>
      <c r="R226" s="263"/>
      <c r="S226" s="263"/>
      <c r="T226" s="264"/>
      <c r="AT226" s="265" t="s">
        <v>171</v>
      </c>
      <c r="AU226" s="265" t="s">
        <v>84</v>
      </c>
      <c r="AV226" s="13" t="s">
        <v>169</v>
      </c>
      <c r="AW226" s="13" t="s">
        <v>37</v>
      </c>
      <c r="AX226" s="13" t="s">
        <v>82</v>
      </c>
      <c r="AY226" s="265" t="s">
        <v>161</v>
      </c>
    </row>
    <row r="227" s="1" customFormat="1" ht="38.25" customHeight="1">
      <c r="B227" s="46"/>
      <c r="C227" s="221" t="s">
        <v>361</v>
      </c>
      <c r="D227" s="221" t="s">
        <v>164</v>
      </c>
      <c r="E227" s="222" t="s">
        <v>362</v>
      </c>
      <c r="F227" s="223" t="s">
        <v>363</v>
      </c>
      <c r="G227" s="224" t="s">
        <v>260</v>
      </c>
      <c r="H227" s="225">
        <v>4</v>
      </c>
      <c r="I227" s="226"/>
      <c r="J227" s="227">
        <f>ROUND(I227*H227,2)</f>
        <v>0</v>
      </c>
      <c r="K227" s="223" t="s">
        <v>168</v>
      </c>
      <c r="L227" s="72"/>
      <c r="M227" s="228" t="s">
        <v>30</v>
      </c>
      <c r="N227" s="229" t="s">
        <v>45</v>
      </c>
      <c r="O227" s="47"/>
      <c r="P227" s="230">
        <f>O227*H227</f>
        <v>0</v>
      </c>
      <c r="Q227" s="230">
        <v>0</v>
      </c>
      <c r="R227" s="230">
        <f>Q227*H227</f>
        <v>0</v>
      </c>
      <c r="S227" s="230">
        <v>0.042000000000000003</v>
      </c>
      <c r="T227" s="231">
        <f>S227*H227</f>
        <v>0.16800000000000001</v>
      </c>
      <c r="AR227" s="24" t="s">
        <v>169</v>
      </c>
      <c r="AT227" s="24" t="s">
        <v>164</v>
      </c>
      <c r="AU227" s="24" t="s">
        <v>84</v>
      </c>
      <c r="AY227" s="24" t="s">
        <v>161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24" t="s">
        <v>82</v>
      </c>
      <c r="BK227" s="232">
        <f>ROUND(I227*H227,2)</f>
        <v>0</v>
      </c>
      <c r="BL227" s="24" t="s">
        <v>169</v>
      </c>
      <c r="BM227" s="24" t="s">
        <v>364</v>
      </c>
    </row>
    <row r="228" s="11" customFormat="1">
      <c r="B228" s="233"/>
      <c r="C228" s="234"/>
      <c r="D228" s="235" t="s">
        <v>171</v>
      </c>
      <c r="E228" s="236" t="s">
        <v>30</v>
      </c>
      <c r="F228" s="237" t="s">
        <v>365</v>
      </c>
      <c r="G228" s="234"/>
      <c r="H228" s="236" t="s">
        <v>30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AT228" s="243" t="s">
        <v>171</v>
      </c>
      <c r="AU228" s="243" t="s">
        <v>84</v>
      </c>
      <c r="AV228" s="11" t="s">
        <v>82</v>
      </c>
      <c r="AW228" s="11" t="s">
        <v>37</v>
      </c>
      <c r="AX228" s="11" t="s">
        <v>74</v>
      </c>
      <c r="AY228" s="243" t="s">
        <v>161</v>
      </c>
    </row>
    <row r="229" s="12" customFormat="1">
      <c r="B229" s="244"/>
      <c r="C229" s="245"/>
      <c r="D229" s="235" t="s">
        <v>171</v>
      </c>
      <c r="E229" s="246" t="s">
        <v>30</v>
      </c>
      <c r="F229" s="247" t="s">
        <v>366</v>
      </c>
      <c r="G229" s="245"/>
      <c r="H229" s="248">
        <v>4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AT229" s="254" t="s">
        <v>171</v>
      </c>
      <c r="AU229" s="254" t="s">
        <v>84</v>
      </c>
      <c r="AV229" s="12" t="s">
        <v>84</v>
      </c>
      <c r="AW229" s="12" t="s">
        <v>37</v>
      </c>
      <c r="AX229" s="12" t="s">
        <v>82</v>
      </c>
      <c r="AY229" s="254" t="s">
        <v>161</v>
      </c>
    </row>
    <row r="230" s="1" customFormat="1" ht="25.5" customHeight="1">
      <c r="B230" s="46"/>
      <c r="C230" s="221" t="s">
        <v>367</v>
      </c>
      <c r="D230" s="221" t="s">
        <v>164</v>
      </c>
      <c r="E230" s="222" t="s">
        <v>368</v>
      </c>
      <c r="F230" s="223" t="s">
        <v>369</v>
      </c>
      <c r="G230" s="224" t="s">
        <v>260</v>
      </c>
      <c r="H230" s="225">
        <v>6.7000000000000002</v>
      </c>
      <c r="I230" s="226"/>
      <c r="J230" s="227">
        <f>ROUND(I230*H230,2)</f>
        <v>0</v>
      </c>
      <c r="K230" s="223" t="s">
        <v>168</v>
      </c>
      <c r="L230" s="72"/>
      <c r="M230" s="228" t="s">
        <v>30</v>
      </c>
      <c r="N230" s="229" t="s">
        <v>45</v>
      </c>
      <c r="O230" s="47"/>
      <c r="P230" s="230">
        <f>O230*H230</f>
        <v>0</v>
      </c>
      <c r="Q230" s="230">
        <v>0</v>
      </c>
      <c r="R230" s="230">
        <f>Q230*H230</f>
        <v>0</v>
      </c>
      <c r="S230" s="230">
        <v>0.0089999999999999993</v>
      </c>
      <c r="T230" s="231">
        <f>S230*H230</f>
        <v>0.060299999999999999</v>
      </c>
      <c r="AR230" s="24" t="s">
        <v>169</v>
      </c>
      <c r="AT230" s="24" t="s">
        <v>164</v>
      </c>
      <c r="AU230" s="24" t="s">
        <v>84</v>
      </c>
      <c r="AY230" s="24" t="s">
        <v>161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24" t="s">
        <v>82</v>
      </c>
      <c r="BK230" s="232">
        <f>ROUND(I230*H230,2)</f>
        <v>0</v>
      </c>
      <c r="BL230" s="24" t="s">
        <v>169</v>
      </c>
      <c r="BM230" s="24" t="s">
        <v>370</v>
      </c>
    </row>
    <row r="231" s="12" customFormat="1">
      <c r="B231" s="244"/>
      <c r="C231" s="245"/>
      <c r="D231" s="235" t="s">
        <v>171</v>
      </c>
      <c r="E231" s="246" t="s">
        <v>30</v>
      </c>
      <c r="F231" s="247" t="s">
        <v>371</v>
      </c>
      <c r="G231" s="245"/>
      <c r="H231" s="248">
        <v>6.7000000000000002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AT231" s="254" t="s">
        <v>171</v>
      </c>
      <c r="AU231" s="254" t="s">
        <v>84</v>
      </c>
      <c r="AV231" s="12" t="s">
        <v>84</v>
      </c>
      <c r="AW231" s="12" t="s">
        <v>37</v>
      </c>
      <c r="AX231" s="12" t="s">
        <v>82</v>
      </c>
      <c r="AY231" s="254" t="s">
        <v>161</v>
      </c>
    </row>
    <row r="232" s="1" customFormat="1" ht="25.5" customHeight="1">
      <c r="B232" s="46"/>
      <c r="C232" s="221" t="s">
        <v>372</v>
      </c>
      <c r="D232" s="221" t="s">
        <v>164</v>
      </c>
      <c r="E232" s="222" t="s">
        <v>373</v>
      </c>
      <c r="F232" s="223" t="s">
        <v>374</v>
      </c>
      <c r="G232" s="224" t="s">
        <v>260</v>
      </c>
      <c r="H232" s="225">
        <v>16.75</v>
      </c>
      <c r="I232" s="226"/>
      <c r="J232" s="227">
        <f>ROUND(I232*H232,2)</f>
        <v>0</v>
      </c>
      <c r="K232" s="223" t="s">
        <v>168</v>
      </c>
      <c r="L232" s="72"/>
      <c r="M232" s="228" t="s">
        <v>30</v>
      </c>
      <c r="N232" s="229" t="s">
        <v>45</v>
      </c>
      <c r="O232" s="47"/>
      <c r="P232" s="230">
        <f>O232*H232</f>
        <v>0</v>
      </c>
      <c r="Q232" s="230">
        <v>0</v>
      </c>
      <c r="R232" s="230">
        <f>Q232*H232</f>
        <v>0</v>
      </c>
      <c r="S232" s="230">
        <v>0.0089999999999999993</v>
      </c>
      <c r="T232" s="231">
        <f>S232*H232</f>
        <v>0.15075</v>
      </c>
      <c r="AR232" s="24" t="s">
        <v>169</v>
      </c>
      <c r="AT232" s="24" t="s">
        <v>164</v>
      </c>
      <c r="AU232" s="24" t="s">
        <v>84</v>
      </c>
      <c r="AY232" s="24" t="s">
        <v>161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24" t="s">
        <v>82</v>
      </c>
      <c r="BK232" s="232">
        <f>ROUND(I232*H232,2)</f>
        <v>0</v>
      </c>
      <c r="BL232" s="24" t="s">
        <v>169</v>
      </c>
      <c r="BM232" s="24" t="s">
        <v>375</v>
      </c>
    </row>
    <row r="233" s="12" customFormat="1">
      <c r="B233" s="244"/>
      <c r="C233" s="245"/>
      <c r="D233" s="235" t="s">
        <v>171</v>
      </c>
      <c r="E233" s="246" t="s">
        <v>30</v>
      </c>
      <c r="F233" s="247" t="s">
        <v>376</v>
      </c>
      <c r="G233" s="245"/>
      <c r="H233" s="248">
        <v>16.75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AT233" s="254" t="s">
        <v>171</v>
      </c>
      <c r="AU233" s="254" t="s">
        <v>84</v>
      </c>
      <c r="AV233" s="12" t="s">
        <v>84</v>
      </c>
      <c r="AW233" s="12" t="s">
        <v>37</v>
      </c>
      <c r="AX233" s="12" t="s">
        <v>82</v>
      </c>
      <c r="AY233" s="254" t="s">
        <v>161</v>
      </c>
    </row>
    <row r="234" s="1" customFormat="1" ht="25.5" customHeight="1">
      <c r="B234" s="46"/>
      <c r="C234" s="221" t="s">
        <v>377</v>
      </c>
      <c r="D234" s="221" t="s">
        <v>164</v>
      </c>
      <c r="E234" s="222" t="s">
        <v>378</v>
      </c>
      <c r="F234" s="223" t="s">
        <v>379</v>
      </c>
      <c r="G234" s="224" t="s">
        <v>260</v>
      </c>
      <c r="H234" s="225">
        <v>5</v>
      </c>
      <c r="I234" s="226"/>
      <c r="J234" s="227">
        <f>ROUND(I234*H234,2)</f>
        <v>0</v>
      </c>
      <c r="K234" s="223" t="s">
        <v>168</v>
      </c>
      <c r="L234" s="72"/>
      <c r="M234" s="228" t="s">
        <v>30</v>
      </c>
      <c r="N234" s="229" t="s">
        <v>45</v>
      </c>
      <c r="O234" s="47"/>
      <c r="P234" s="230">
        <f>O234*H234</f>
        <v>0</v>
      </c>
      <c r="Q234" s="230">
        <v>0</v>
      </c>
      <c r="R234" s="230">
        <f>Q234*H234</f>
        <v>0</v>
      </c>
      <c r="S234" s="230">
        <v>0.066000000000000003</v>
      </c>
      <c r="T234" s="231">
        <f>S234*H234</f>
        <v>0.33000000000000002</v>
      </c>
      <c r="AR234" s="24" t="s">
        <v>169</v>
      </c>
      <c r="AT234" s="24" t="s">
        <v>164</v>
      </c>
      <c r="AU234" s="24" t="s">
        <v>84</v>
      </c>
      <c r="AY234" s="24" t="s">
        <v>161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24" t="s">
        <v>82</v>
      </c>
      <c r="BK234" s="232">
        <f>ROUND(I234*H234,2)</f>
        <v>0</v>
      </c>
      <c r="BL234" s="24" t="s">
        <v>169</v>
      </c>
      <c r="BM234" s="24" t="s">
        <v>380</v>
      </c>
    </row>
    <row r="235" s="11" customFormat="1">
      <c r="B235" s="233"/>
      <c r="C235" s="234"/>
      <c r="D235" s="235" t="s">
        <v>171</v>
      </c>
      <c r="E235" s="236" t="s">
        <v>30</v>
      </c>
      <c r="F235" s="237" t="s">
        <v>381</v>
      </c>
      <c r="G235" s="234"/>
      <c r="H235" s="236" t="s">
        <v>30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AT235" s="243" t="s">
        <v>171</v>
      </c>
      <c r="AU235" s="243" t="s">
        <v>84</v>
      </c>
      <c r="AV235" s="11" t="s">
        <v>82</v>
      </c>
      <c r="AW235" s="11" t="s">
        <v>37</v>
      </c>
      <c r="AX235" s="11" t="s">
        <v>74</v>
      </c>
      <c r="AY235" s="243" t="s">
        <v>161</v>
      </c>
    </row>
    <row r="236" s="12" customFormat="1">
      <c r="B236" s="244"/>
      <c r="C236" s="245"/>
      <c r="D236" s="235" t="s">
        <v>171</v>
      </c>
      <c r="E236" s="246" t="s">
        <v>30</v>
      </c>
      <c r="F236" s="247" t="s">
        <v>193</v>
      </c>
      <c r="G236" s="245"/>
      <c r="H236" s="248">
        <v>5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AT236" s="254" t="s">
        <v>171</v>
      </c>
      <c r="AU236" s="254" t="s">
        <v>84</v>
      </c>
      <c r="AV236" s="12" t="s">
        <v>84</v>
      </c>
      <c r="AW236" s="12" t="s">
        <v>37</v>
      </c>
      <c r="AX236" s="12" t="s">
        <v>82</v>
      </c>
      <c r="AY236" s="254" t="s">
        <v>161</v>
      </c>
    </row>
    <row r="237" s="1" customFormat="1" ht="25.5" customHeight="1">
      <c r="B237" s="46"/>
      <c r="C237" s="221" t="s">
        <v>382</v>
      </c>
      <c r="D237" s="221" t="s">
        <v>164</v>
      </c>
      <c r="E237" s="222" t="s">
        <v>383</v>
      </c>
      <c r="F237" s="223" t="s">
        <v>384</v>
      </c>
      <c r="G237" s="224" t="s">
        <v>260</v>
      </c>
      <c r="H237" s="225">
        <v>0.45000000000000001</v>
      </c>
      <c r="I237" s="226"/>
      <c r="J237" s="227">
        <f>ROUND(I237*H237,2)</f>
        <v>0</v>
      </c>
      <c r="K237" s="223" t="s">
        <v>168</v>
      </c>
      <c r="L237" s="72"/>
      <c r="M237" s="228" t="s">
        <v>30</v>
      </c>
      <c r="N237" s="229" t="s">
        <v>45</v>
      </c>
      <c r="O237" s="47"/>
      <c r="P237" s="230">
        <f>O237*H237</f>
        <v>0</v>
      </c>
      <c r="Q237" s="230">
        <v>0.0041700000000000001</v>
      </c>
      <c r="R237" s="230">
        <f>Q237*H237</f>
        <v>0.0018765000000000001</v>
      </c>
      <c r="S237" s="230">
        <v>0.28299999999999997</v>
      </c>
      <c r="T237" s="231">
        <f>S237*H237</f>
        <v>0.12734999999999999</v>
      </c>
      <c r="AR237" s="24" t="s">
        <v>169</v>
      </c>
      <c r="AT237" s="24" t="s">
        <v>164</v>
      </c>
      <c r="AU237" s="24" t="s">
        <v>84</v>
      </c>
      <c r="AY237" s="24" t="s">
        <v>161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24" t="s">
        <v>82</v>
      </c>
      <c r="BK237" s="232">
        <f>ROUND(I237*H237,2)</f>
        <v>0</v>
      </c>
      <c r="BL237" s="24" t="s">
        <v>169</v>
      </c>
      <c r="BM237" s="24" t="s">
        <v>385</v>
      </c>
    </row>
    <row r="238" s="11" customFormat="1">
      <c r="B238" s="233"/>
      <c r="C238" s="234"/>
      <c r="D238" s="235" t="s">
        <v>171</v>
      </c>
      <c r="E238" s="236" t="s">
        <v>30</v>
      </c>
      <c r="F238" s="237" t="s">
        <v>386</v>
      </c>
      <c r="G238" s="234"/>
      <c r="H238" s="236" t="s">
        <v>30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AT238" s="243" t="s">
        <v>171</v>
      </c>
      <c r="AU238" s="243" t="s">
        <v>84</v>
      </c>
      <c r="AV238" s="11" t="s">
        <v>82</v>
      </c>
      <c r="AW238" s="11" t="s">
        <v>37</v>
      </c>
      <c r="AX238" s="11" t="s">
        <v>74</v>
      </c>
      <c r="AY238" s="243" t="s">
        <v>161</v>
      </c>
    </row>
    <row r="239" s="12" customFormat="1">
      <c r="B239" s="244"/>
      <c r="C239" s="245"/>
      <c r="D239" s="235" t="s">
        <v>171</v>
      </c>
      <c r="E239" s="246" t="s">
        <v>30</v>
      </c>
      <c r="F239" s="247" t="s">
        <v>387</v>
      </c>
      <c r="G239" s="245"/>
      <c r="H239" s="248">
        <v>0.45000000000000001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AT239" s="254" t="s">
        <v>171</v>
      </c>
      <c r="AU239" s="254" t="s">
        <v>84</v>
      </c>
      <c r="AV239" s="12" t="s">
        <v>84</v>
      </c>
      <c r="AW239" s="12" t="s">
        <v>37</v>
      </c>
      <c r="AX239" s="12" t="s">
        <v>82</v>
      </c>
      <c r="AY239" s="254" t="s">
        <v>161</v>
      </c>
    </row>
    <row r="240" s="1" customFormat="1" ht="25.5" customHeight="1">
      <c r="B240" s="46"/>
      <c r="C240" s="221" t="s">
        <v>388</v>
      </c>
      <c r="D240" s="221" t="s">
        <v>164</v>
      </c>
      <c r="E240" s="222" t="s">
        <v>389</v>
      </c>
      <c r="F240" s="223" t="s">
        <v>390</v>
      </c>
      <c r="G240" s="224" t="s">
        <v>176</v>
      </c>
      <c r="H240" s="225">
        <v>35.549999999999997</v>
      </c>
      <c r="I240" s="226"/>
      <c r="J240" s="227">
        <f>ROUND(I240*H240,2)</f>
        <v>0</v>
      </c>
      <c r="K240" s="223" t="s">
        <v>168</v>
      </c>
      <c r="L240" s="72"/>
      <c r="M240" s="228" t="s">
        <v>30</v>
      </c>
      <c r="N240" s="229" t="s">
        <v>45</v>
      </c>
      <c r="O240" s="47"/>
      <c r="P240" s="230">
        <f>O240*H240</f>
        <v>0</v>
      </c>
      <c r="Q240" s="230">
        <v>0</v>
      </c>
      <c r="R240" s="230">
        <f>Q240*H240</f>
        <v>0</v>
      </c>
      <c r="S240" s="230">
        <v>0.068000000000000005</v>
      </c>
      <c r="T240" s="231">
        <f>S240*H240</f>
        <v>2.4173999999999998</v>
      </c>
      <c r="AR240" s="24" t="s">
        <v>169</v>
      </c>
      <c r="AT240" s="24" t="s">
        <v>164</v>
      </c>
      <c r="AU240" s="24" t="s">
        <v>84</v>
      </c>
      <c r="AY240" s="24" t="s">
        <v>161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24" t="s">
        <v>82</v>
      </c>
      <c r="BK240" s="232">
        <f>ROUND(I240*H240,2)</f>
        <v>0</v>
      </c>
      <c r="BL240" s="24" t="s">
        <v>169</v>
      </c>
      <c r="BM240" s="24" t="s">
        <v>391</v>
      </c>
    </row>
    <row r="241" s="12" customFormat="1">
      <c r="B241" s="244"/>
      <c r="C241" s="245"/>
      <c r="D241" s="235" t="s">
        <v>171</v>
      </c>
      <c r="E241" s="246" t="s">
        <v>30</v>
      </c>
      <c r="F241" s="247" t="s">
        <v>392</v>
      </c>
      <c r="G241" s="245"/>
      <c r="H241" s="248">
        <v>5.0999999999999996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AT241" s="254" t="s">
        <v>171</v>
      </c>
      <c r="AU241" s="254" t="s">
        <v>84</v>
      </c>
      <c r="AV241" s="12" t="s">
        <v>84</v>
      </c>
      <c r="AW241" s="12" t="s">
        <v>37</v>
      </c>
      <c r="AX241" s="12" t="s">
        <v>74</v>
      </c>
      <c r="AY241" s="254" t="s">
        <v>161</v>
      </c>
    </row>
    <row r="242" s="12" customFormat="1">
      <c r="B242" s="244"/>
      <c r="C242" s="245"/>
      <c r="D242" s="235" t="s">
        <v>171</v>
      </c>
      <c r="E242" s="246" t="s">
        <v>30</v>
      </c>
      <c r="F242" s="247" t="s">
        <v>316</v>
      </c>
      <c r="G242" s="245"/>
      <c r="H242" s="248">
        <v>27.09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AT242" s="254" t="s">
        <v>171</v>
      </c>
      <c r="AU242" s="254" t="s">
        <v>84</v>
      </c>
      <c r="AV242" s="12" t="s">
        <v>84</v>
      </c>
      <c r="AW242" s="12" t="s">
        <v>37</v>
      </c>
      <c r="AX242" s="12" t="s">
        <v>74</v>
      </c>
      <c r="AY242" s="254" t="s">
        <v>161</v>
      </c>
    </row>
    <row r="243" s="12" customFormat="1">
      <c r="B243" s="244"/>
      <c r="C243" s="245"/>
      <c r="D243" s="235" t="s">
        <v>171</v>
      </c>
      <c r="E243" s="246" t="s">
        <v>30</v>
      </c>
      <c r="F243" s="247" t="s">
        <v>393</v>
      </c>
      <c r="G243" s="245"/>
      <c r="H243" s="248">
        <v>3.3599999999999999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AT243" s="254" t="s">
        <v>171</v>
      </c>
      <c r="AU243" s="254" t="s">
        <v>84</v>
      </c>
      <c r="AV243" s="12" t="s">
        <v>84</v>
      </c>
      <c r="AW243" s="12" t="s">
        <v>37</v>
      </c>
      <c r="AX243" s="12" t="s">
        <v>74</v>
      </c>
      <c r="AY243" s="254" t="s">
        <v>161</v>
      </c>
    </row>
    <row r="244" s="13" customFormat="1">
      <c r="B244" s="255"/>
      <c r="C244" s="256"/>
      <c r="D244" s="235" t="s">
        <v>171</v>
      </c>
      <c r="E244" s="257" t="s">
        <v>30</v>
      </c>
      <c r="F244" s="258" t="s">
        <v>182</v>
      </c>
      <c r="G244" s="256"/>
      <c r="H244" s="259">
        <v>35.549999999999997</v>
      </c>
      <c r="I244" s="260"/>
      <c r="J244" s="256"/>
      <c r="K244" s="256"/>
      <c r="L244" s="261"/>
      <c r="M244" s="262"/>
      <c r="N244" s="263"/>
      <c r="O244" s="263"/>
      <c r="P244" s="263"/>
      <c r="Q244" s="263"/>
      <c r="R244" s="263"/>
      <c r="S244" s="263"/>
      <c r="T244" s="264"/>
      <c r="AT244" s="265" t="s">
        <v>171</v>
      </c>
      <c r="AU244" s="265" t="s">
        <v>84</v>
      </c>
      <c r="AV244" s="13" t="s">
        <v>169</v>
      </c>
      <c r="AW244" s="13" t="s">
        <v>37</v>
      </c>
      <c r="AX244" s="13" t="s">
        <v>82</v>
      </c>
      <c r="AY244" s="265" t="s">
        <v>161</v>
      </c>
    </row>
    <row r="245" s="10" customFormat="1" ht="29.88" customHeight="1">
      <c r="B245" s="205"/>
      <c r="C245" s="206"/>
      <c r="D245" s="207" t="s">
        <v>73</v>
      </c>
      <c r="E245" s="219" t="s">
        <v>394</v>
      </c>
      <c r="F245" s="219" t="s">
        <v>395</v>
      </c>
      <c r="G245" s="206"/>
      <c r="H245" s="206"/>
      <c r="I245" s="209"/>
      <c r="J245" s="220">
        <f>BK245</f>
        <v>0</v>
      </c>
      <c r="K245" s="206"/>
      <c r="L245" s="211"/>
      <c r="M245" s="212"/>
      <c r="N245" s="213"/>
      <c r="O245" s="213"/>
      <c r="P245" s="214">
        <f>SUM(P246:P250)</f>
        <v>0</v>
      </c>
      <c r="Q245" s="213"/>
      <c r="R245" s="214">
        <f>SUM(R246:R250)</f>
        <v>0</v>
      </c>
      <c r="S245" s="213"/>
      <c r="T245" s="215">
        <f>SUM(T246:T250)</f>
        <v>0</v>
      </c>
      <c r="AR245" s="216" t="s">
        <v>82</v>
      </c>
      <c r="AT245" s="217" t="s">
        <v>73</v>
      </c>
      <c r="AU245" s="217" t="s">
        <v>82</v>
      </c>
      <c r="AY245" s="216" t="s">
        <v>161</v>
      </c>
      <c r="BK245" s="218">
        <f>SUM(BK246:BK250)</f>
        <v>0</v>
      </c>
    </row>
    <row r="246" s="1" customFormat="1" ht="25.5" customHeight="1">
      <c r="B246" s="46"/>
      <c r="C246" s="221" t="s">
        <v>396</v>
      </c>
      <c r="D246" s="221" t="s">
        <v>164</v>
      </c>
      <c r="E246" s="222" t="s">
        <v>397</v>
      </c>
      <c r="F246" s="223" t="s">
        <v>398</v>
      </c>
      <c r="G246" s="224" t="s">
        <v>167</v>
      </c>
      <c r="H246" s="225">
        <v>108.389</v>
      </c>
      <c r="I246" s="226"/>
      <c r="J246" s="227">
        <f>ROUND(I246*H246,2)</f>
        <v>0</v>
      </c>
      <c r="K246" s="223" t="s">
        <v>168</v>
      </c>
      <c r="L246" s="72"/>
      <c r="M246" s="228" t="s">
        <v>30</v>
      </c>
      <c r="N246" s="229" t="s">
        <v>45</v>
      </c>
      <c r="O246" s="47"/>
      <c r="P246" s="230">
        <f>O246*H246</f>
        <v>0</v>
      </c>
      <c r="Q246" s="230">
        <v>0</v>
      </c>
      <c r="R246" s="230">
        <f>Q246*H246</f>
        <v>0</v>
      </c>
      <c r="S246" s="230">
        <v>0</v>
      </c>
      <c r="T246" s="231">
        <f>S246*H246</f>
        <v>0</v>
      </c>
      <c r="AR246" s="24" t="s">
        <v>169</v>
      </c>
      <c r="AT246" s="24" t="s">
        <v>164</v>
      </c>
      <c r="AU246" s="24" t="s">
        <v>84</v>
      </c>
      <c r="AY246" s="24" t="s">
        <v>161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24" t="s">
        <v>82</v>
      </c>
      <c r="BK246" s="232">
        <f>ROUND(I246*H246,2)</f>
        <v>0</v>
      </c>
      <c r="BL246" s="24" t="s">
        <v>169</v>
      </c>
      <c r="BM246" s="24" t="s">
        <v>399</v>
      </c>
    </row>
    <row r="247" s="1" customFormat="1" ht="25.5" customHeight="1">
      <c r="B247" s="46"/>
      <c r="C247" s="221" t="s">
        <v>400</v>
      </c>
      <c r="D247" s="221" t="s">
        <v>164</v>
      </c>
      <c r="E247" s="222" t="s">
        <v>401</v>
      </c>
      <c r="F247" s="223" t="s">
        <v>402</v>
      </c>
      <c r="G247" s="224" t="s">
        <v>167</v>
      </c>
      <c r="H247" s="225">
        <v>108.389</v>
      </c>
      <c r="I247" s="226"/>
      <c r="J247" s="227">
        <f>ROUND(I247*H247,2)</f>
        <v>0</v>
      </c>
      <c r="K247" s="223" t="s">
        <v>168</v>
      </c>
      <c r="L247" s="72"/>
      <c r="M247" s="228" t="s">
        <v>30</v>
      </c>
      <c r="N247" s="229" t="s">
        <v>45</v>
      </c>
      <c r="O247" s="47"/>
      <c r="P247" s="230">
        <f>O247*H247</f>
        <v>0</v>
      </c>
      <c r="Q247" s="230">
        <v>0</v>
      </c>
      <c r="R247" s="230">
        <f>Q247*H247</f>
        <v>0</v>
      </c>
      <c r="S247" s="230">
        <v>0</v>
      </c>
      <c r="T247" s="231">
        <f>S247*H247</f>
        <v>0</v>
      </c>
      <c r="AR247" s="24" t="s">
        <v>169</v>
      </c>
      <c r="AT247" s="24" t="s">
        <v>164</v>
      </c>
      <c r="AU247" s="24" t="s">
        <v>84</v>
      </c>
      <c r="AY247" s="24" t="s">
        <v>161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24" t="s">
        <v>82</v>
      </c>
      <c r="BK247" s="232">
        <f>ROUND(I247*H247,2)</f>
        <v>0</v>
      </c>
      <c r="BL247" s="24" t="s">
        <v>169</v>
      </c>
      <c r="BM247" s="24" t="s">
        <v>403</v>
      </c>
    </row>
    <row r="248" s="1" customFormat="1" ht="25.5" customHeight="1">
      <c r="B248" s="46"/>
      <c r="C248" s="221" t="s">
        <v>404</v>
      </c>
      <c r="D248" s="221" t="s">
        <v>164</v>
      </c>
      <c r="E248" s="222" t="s">
        <v>405</v>
      </c>
      <c r="F248" s="223" t="s">
        <v>406</v>
      </c>
      <c r="G248" s="224" t="s">
        <v>167</v>
      </c>
      <c r="H248" s="225">
        <v>3143.2809999999999</v>
      </c>
      <c r="I248" s="226"/>
      <c r="J248" s="227">
        <f>ROUND(I248*H248,2)</f>
        <v>0</v>
      </c>
      <c r="K248" s="223" t="s">
        <v>168</v>
      </c>
      <c r="L248" s="72"/>
      <c r="M248" s="228" t="s">
        <v>30</v>
      </c>
      <c r="N248" s="229" t="s">
        <v>45</v>
      </c>
      <c r="O248" s="47"/>
      <c r="P248" s="230">
        <f>O248*H248</f>
        <v>0</v>
      </c>
      <c r="Q248" s="230">
        <v>0</v>
      </c>
      <c r="R248" s="230">
        <f>Q248*H248</f>
        <v>0</v>
      </c>
      <c r="S248" s="230">
        <v>0</v>
      </c>
      <c r="T248" s="231">
        <f>S248*H248</f>
        <v>0</v>
      </c>
      <c r="AR248" s="24" t="s">
        <v>169</v>
      </c>
      <c r="AT248" s="24" t="s">
        <v>164</v>
      </c>
      <c r="AU248" s="24" t="s">
        <v>84</v>
      </c>
      <c r="AY248" s="24" t="s">
        <v>161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24" t="s">
        <v>82</v>
      </c>
      <c r="BK248" s="232">
        <f>ROUND(I248*H248,2)</f>
        <v>0</v>
      </c>
      <c r="BL248" s="24" t="s">
        <v>169</v>
      </c>
      <c r="BM248" s="24" t="s">
        <v>407</v>
      </c>
    </row>
    <row r="249" s="12" customFormat="1">
      <c r="B249" s="244"/>
      <c r="C249" s="245"/>
      <c r="D249" s="235" t="s">
        <v>171</v>
      </c>
      <c r="E249" s="246" t="s">
        <v>30</v>
      </c>
      <c r="F249" s="247" t="s">
        <v>408</v>
      </c>
      <c r="G249" s="245"/>
      <c r="H249" s="248">
        <v>3143.2809999999999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AT249" s="254" t="s">
        <v>171</v>
      </c>
      <c r="AU249" s="254" t="s">
        <v>84</v>
      </c>
      <c r="AV249" s="12" t="s">
        <v>84</v>
      </c>
      <c r="AW249" s="12" t="s">
        <v>37</v>
      </c>
      <c r="AX249" s="12" t="s">
        <v>82</v>
      </c>
      <c r="AY249" s="254" t="s">
        <v>161</v>
      </c>
    </row>
    <row r="250" s="1" customFormat="1" ht="38.25" customHeight="1">
      <c r="B250" s="46"/>
      <c r="C250" s="221" t="s">
        <v>409</v>
      </c>
      <c r="D250" s="221" t="s">
        <v>164</v>
      </c>
      <c r="E250" s="222" t="s">
        <v>410</v>
      </c>
      <c r="F250" s="223" t="s">
        <v>411</v>
      </c>
      <c r="G250" s="224" t="s">
        <v>167</v>
      </c>
      <c r="H250" s="225">
        <v>108.389</v>
      </c>
      <c r="I250" s="226"/>
      <c r="J250" s="227">
        <f>ROUND(I250*H250,2)</f>
        <v>0</v>
      </c>
      <c r="K250" s="223" t="s">
        <v>168</v>
      </c>
      <c r="L250" s="72"/>
      <c r="M250" s="228" t="s">
        <v>30</v>
      </c>
      <c r="N250" s="229" t="s">
        <v>45</v>
      </c>
      <c r="O250" s="47"/>
      <c r="P250" s="230">
        <f>O250*H250</f>
        <v>0</v>
      </c>
      <c r="Q250" s="230">
        <v>0</v>
      </c>
      <c r="R250" s="230">
        <f>Q250*H250</f>
        <v>0</v>
      </c>
      <c r="S250" s="230">
        <v>0</v>
      </c>
      <c r="T250" s="231">
        <f>S250*H250</f>
        <v>0</v>
      </c>
      <c r="AR250" s="24" t="s">
        <v>169</v>
      </c>
      <c r="AT250" s="24" t="s">
        <v>164</v>
      </c>
      <c r="AU250" s="24" t="s">
        <v>84</v>
      </c>
      <c r="AY250" s="24" t="s">
        <v>161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24" t="s">
        <v>82</v>
      </c>
      <c r="BK250" s="232">
        <f>ROUND(I250*H250,2)</f>
        <v>0</v>
      </c>
      <c r="BL250" s="24" t="s">
        <v>169</v>
      </c>
      <c r="BM250" s="24" t="s">
        <v>412</v>
      </c>
    </row>
    <row r="251" s="10" customFormat="1" ht="29.88" customHeight="1">
      <c r="B251" s="205"/>
      <c r="C251" s="206"/>
      <c r="D251" s="207" t="s">
        <v>73</v>
      </c>
      <c r="E251" s="219" t="s">
        <v>413</v>
      </c>
      <c r="F251" s="219" t="s">
        <v>414</v>
      </c>
      <c r="G251" s="206"/>
      <c r="H251" s="206"/>
      <c r="I251" s="209"/>
      <c r="J251" s="220">
        <f>BK251</f>
        <v>0</v>
      </c>
      <c r="K251" s="206"/>
      <c r="L251" s="211"/>
      <c r="M251" s="212"/>
      <c r="N251" s="213"/>
      <c r="O251" s="213"/>
      <c r="P251" s="214">
        <f>P252</f>
        <v>0</v>
      </c>
      <c r="Q251" s="213"/>
      <c r="R251" s="214">
        <f>R252</f>
        <v>0</v>
      </c>
      <c r="S251" s="213"/>
      <c r="T251" s="215">
        <f>T252</f>
        <v>0</v>
      </c>
      <c r="AR251" s="216" t="s">
        <v>82</v>
      </c>
      <c r="AT251" s="217" t="s">
        <v>73</v>
      </c>
      <c r="AU251" s="217" t="s">
        <v>82</v>
      </c>
      <c r="AY251" s="216" t="s">
        <v>161</v>
      </c>
      <c r="BK251" s="218">
        <f>BK252</f>
        <v>0</v>
      </c>
    </row>
    <row r="252" s="1" customFormat="1" ht="38.25" customHeight="1">
      <c r="B252" s="46"/>
      <c r="C252" s="221" t="s">
        <v>415</v>
      </c>
      <c r="D252" s="221" t="s">
        <v>164</v>
      </c>
      <c r="E252" s="222" t="s">
        <v>416</v>
      </c>
      <c r="F252" s="223" t="s">
        <v>417</v>
      </c>
      <c r="G252" s="224" t="s">
        <v>167</v>
      </c>
      <c r="H252" s="225">
        <v>48.707999999999998</v>
      </c>
      <c r="I252" s="226"/>
      <c r="J252" s="227">
        <f>ROUND(I252*H252,2)</f>
        <v>0</v>
      </c>
      <c r="K252" s="223" t="s">
        <v>168</v>
      </c>
      <c r="L252" s="72"/>
      <c r="M252" s="228" t="s">
        <v>30</v>
      </c>
      <c r="N252" s="229" t="s">
        <v>45</v>
      </c>
      <c r="O252" s="47"/>
      <c r="P252" s="230">
        <f>O252*H252</f>
        <v>0</v>
      </c>
      <c r="Q252" s="230">
        <v>0</v>
      </c>
      <c r="R252" s="230">
        <f>Q252*H252</f>
        <v>0</v>
      </c>
      <c r="S252" s="230">
        <v>0</v>
      </c>
      <c r="T252" s="231">
        <f>S252*H252</f>
        <v>0</v>
      </c>
      <c r="AR252" s="24" t="s">
        <v>169</v>
      </c>
      <c r="AT252" s="24" t="s">
        <v>164</v>
      </c>
      <c r="AU252" s="24" t="s">
        <v>84</v>
      </c>
      <c r="AY252" s="24" t="s">
        <v>161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24" t="s">
        <v>82</v>
      </c>
      <c r="BK252" s="232">
        <f>ROUND(I252*H252,2)</f>
        <v>0</v>
      </c>
      <c r="BL252" s="24" t="s">
        <v>169</v>
      </c>
      <c r="BM252" s="24" t="s">
        <v>418</v>
      </c>
    </row>
    <row r="253" s="10" customFormat="1" ht="37.44001" customHeight="1">
      <c r="B253" s="205"/>
      <c r="C253" s="206"/>
      <c r="D253" s="207" t="s">
        <v>73</v>
      </c>
      <c r="E253" s="208" t="s">
        <v>419</v>
      </c>
      <c r="F253" s="208" t="s">
        <v>420</v>
      </c>
      <c r="G253" s="206"/>
      <c r="H253" s="206"/>
      <c r="I253" s="209"/>
      <c r="J253" s="210">
        <f>BK253</f>
        <v>0</v>
      </c>
      <c r="K253" s="206"/>
      <c r="L253" s="211"/>
      <c r="M253" s="212"/>
      <c r="N253" s="213"/>
      <c r="O253" s="213"/>
      <c r="P253" s="214">
        <f>P254+P273+P296+P300+P302+P339+P369+P371+P377+P420+P437+P461+P485+P504+P544</f>
        <v>0</v>
      </c>
      <c r="Q253" s="213"/>
      <c r="R253" s="214">
        <f>R254+R273+R296+R300+R302+R339+R369+R371+R377+R420+R437+R461+R485+R504+R544</f>
        <v>4.2644631100000003</v>
      </c>
      <c r="S253" s="213"/>
      <c r="T253" s="215">
        <f>T254+T273+T296+T300+T302+T339+T369+T371+T377+T420+T437+T461+T485+T504+T544</f>
        <v>1.8440400000000001</v>
      </c>
      <c r="AR253" s="216" t="s">
        <v>84</v>
      </c>
      <c r="AT253" s="217" t="s">
        <v>73</v>
      </c>
      <c r="AU253" s="217" t="s">
        <v>74</v>
      </c>
      <c r="AY253" s="216" t="s">
        <v>161</v>
      </c>
      <c r="BK253" s="218">
        <f>BK254+BK273+BK296+BK300+BK302+BK339+BK369+BK371+BK377+BK420+BK437+BK461+BK485+BK504+BK544</f>
        <v>0</v>
      </c>
    </row>
    <row r="254" s="10" customFormat="1" ht="19.92" customHeight="1">
      <c r="B254" s="205"/>
      <c r="C254" s="206"/>
      <c r="D254" s="207" t="s">
        <v>73</v>
      </c>
      <c r="E254" s="219" t="s">
        <v>421</v>
      </c>
      <c r="F254" s="219" t="s">
        <v>422</v>
      </c>
      <c r="G254" s="206"/>
      <c r="H254" s="206"/>
      <c r="I254" s="209"/>
      <c r="J254" s="220">
        <f>BK254</f>
        <v>0</v>
      </c>
      <c r="K254" s="206"/>
      <c r="L254" s="211"/>
      <c r="M254" s="212"/>
      <c r="N254" s="213"/>
      <c r="O254" s="213"/>
      <c r="P254" s="214">
        <f>SUM(P255:P272)</f>
        <v>0</v>
      </c>
      <c r="Q254" s="213"/>
      <c r="R254" s="214">
        <f>SUM(R255:R272)</f>
        <v>0.34499999999999997</v>
      </c>
      <c r="S254" s="213"/>
      <c r="T254" s="215">
        <f>SUM(T255:T272)</f>
        <v>0</v>
      </c>
      <c r="AR254" s="216" t="s">
        <v>84</v>
      </c>
      <c r="AT254" s="217" t="s">
        <v>73</v>
      </c>
      <c r="AU254" s="217" t="s">
        <v>82</v>
      </c>
      <c r="AY254" s="216" t="s">
        <v>161</v>
      </c>
      <c r="BK254" s="218">
        <f>SUM(BK255:BK272)</f>
        <v>0</v>
      </c>
    </row>
    <row r="255" s="1" customFormat="1" ht="25.5" customHeight="1">
      <c r="B255" s="46"/>
      <c r="C255" s="221" t="s">
        <v>423</v>
      </c>
      <c r="D255" s="221" t="s">
        <v>164</v>
      </c>
      <c r="E255" s="222" t="s">
        <v>424</v>
      </c>
      <c r="F255" s="223" t="s">
        <v>425</v>
      </c>
      <c r="G255" s="224" t="s">
        <v>176</v>
      </c>
      <c r="H255" s="225">
        <v>72.5</v>
      </c>
      <c r="I255" s="226"/>
      <c r="J255" s="227">
        <f>ROUND(I255*H255,2)</f>
        <v>0</v>
      </c>
      <c r="K255" s="223" t="s">
        <v>168</v>
      </c>
      <c r="L255" s="72"/>
      <c r="M255" s="228" t="s">
        <v>30</v>
      </c>
      <c r="N255" s="229" t="s">
        <v>45</v>
      </c>
      <c r="O255" s="47"/>
      <c r="P255" s="230">
        <f>O255*H255</f>
        <v>0</v>
      </c>
      <c r="Q255" s="230">
        <v>0</v>
      </c>
      <c r="R255" s="230">
        <f>Q255*H255</f>
        <v>0</v>
      </c>
      <c r="S255" s="230">
        <v>0</v>
      </c>
      <c r="T255" s="231">
        <f>S255*H255</f>
        <v>0</v>
      </c>
      <c r="AR255" s="24" t="s">
        <v>263</v>
      </c>
      <c r="AT255" s="24" t="s">
        <v>164</v>
      </c>
      <c r="AU255" s="24" t="s">
        <v>84</v>
      </c>
      <c r="AY255" s="24" t="s">
        <v>161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24" t="s">
        <v>82</v>
      </c>
      <c r="BK255" s="232">
        <f>ROUND(I255*H255,2)</f>
        <v>0</v>
      </c>
      <c r="BL255" s="24" t="s">
        <v>263</v>
      </c>
      <c r="BM255" s="24" t="s">
        <v>426</v>
      </c>
    </row>
    <row r="256" s="11" customFormat="1">
      <c r="B256" s="233"/>
      <c r="C256" s="234"/>
      <c r="D256" s="235" t="s">
        <v>171</v>
      </c>
      <c r="E256" s="236" t="s">
        <v>30</v>
      </c>
      <c r="F256" s="237" t="s">
        <v>427</v>
      </c>
      <c r="G256" s="234"/>
      <c r="H256" s="236" t="s">
        <v>30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AT256" s="243" t="s">
        <v>171</v>
      </c>
      <c r="AU256" s="243" t="s">
        <v>84</v>
      </c>
      <c r="AV256" s="11" t="s">
        <v>82</v>
      </c>
      <c r="AW256" s="11" t="s">
        <v>37</v>
      </c>
      <c r="AX256" s="11" t="s">
        <v>74</v>
      </c>
      <c r="AY256" s="243" t="s">
        <v>161</v>
      </c>
    </row>
    <row r="257" s="12" customFormat="1">
      <c r="B257" s="244"/>
      <c r="C257" s="245"/>
      <c r="D257" s="235" t="s">
        <v>171</v>
      </c>
      <c r="E257" s="246" t="s">
        <v>30</v>
      </c>
      <c r="F257" s="247" t="s">
        <v>428</v>
      </c>
      <c r="G257" s="245"/>
      <c r="H257" s="248">
        <v>67.5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AT257" s="254" t="s">
        <v>171</v>
      </c>
      <c r="AU257" s="254" t="s">
        <v>84</v>
      </c>
      <c r="AV257" s="12" t="s">
        <v>84</v>
      </c>
      <c r="AW257" s="12" t="s">
        <v>37</v>
      </c>
      <c r="AX257" s="12" t="s">
        <v>74</v>
      </c>
      <c r="AY257" s="254" t="s">
        <v>161</v>
      </c>
    </row>
    <row r="258" s="11" customFormat="1">
      <c r="B258" s="233"/>
      <c r="C258" s="234"/>
      <c r="D258" s="235" t="s">
        <v>171</v>
      </c>
      <c r="E258" s="236" t="s">
        <v>30</v>
      </c>
      <c r="F258" s="237" t="s">
        <v>269</v>
      </c>
      <c r="G258" s="234"/>
      <c r="H258" s="236" t="s">
        <v>30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AT258" s="243" t="s">
        <v>171</v>
      </c>
      <c r="AU258" s="243" t="s">
        <v>84</v>
      </c>
      <c r="AV258" s="11" t="s">
        <v>82</v>
      </c>
      <c r="AW258" s="11" t="s">
        <v>37</v>
      </c>
      <c r="AX258" s="11" t="s">
        <v>74</v>
      </c>
      <c r="AY258" s="243" t="s">
        <v>161</v>
      </c>
    </row>
    <row r="259" s="12" customFormat="1">
      <c r="B259" s="244"/>
      <c r="C259" s="245"/>
      <c r="D259" s="235" t="s">
        <v>171</v>
      </c>
      <c r="E259" s="246" t="s">
        <v>30</v>
      </c>
      <c r="F259" s="247" t="s">
        <v>270</v>
      </c>
      <c r="G259" s="245"/>
      <c r="H259" s="248">
        <v>5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AT259" s="254" t="s">
        <v>171</v>
      </c>
      <c r="AU259" s="254" t="s">
        <v>84</v>
      </c>
      <c r="AV259" s="12" t="s">
        <v>84</v>
      </c>
      <c r="AW259" s="12" t="s">
        <v>37</v>
      </c>
      <c r="AX259" s="12" t="s">
        <v>74</v>
      </c>
      <c r="AY259" s="254" t="s">
        <v>161</v>
      </c>
    </row>
    <row r="260" s="13" customFormat="1">
      <c r="B260" s="255"/>
      <c r="C260" s="256"/>
      <c r="D260" s="235" t="s">
        <v>171</v>
      </c>
      <c r="E260" s="257" t="s">
        <v>30</v>
      </c>
      <c r="F260" s="258" t="s">
        <v>182</v>
      </c>
      <c r="G260" s="256"/>
      <c r="H260" s="259">
        <v>72.5</v>
      </c>
      <c r="I260" s="260"/>
      <c r="J260" s="256"/>
      <c r="K260" s="256"/>
      <c r="L260" s="261"/>
      <c r="M260" s="262"/>
      <c r="N260" s="263"/>
      <c r="O260" s="263"/>
      <c r="P260" s="263"/>
      <c r="Q260" s="263"/>
      <c r="R260" s="263"/>
      <c r="S260" s="263"/>
      <c r="T260" s="264"/>
      <c r="AT260" s="265" t="s">
        <v>171</v>
      </c>
      <c r="AU260" s="265" t="s">
        <v>84</v>
      </c>
      <c r="AV260" s="13" t="s">
        <v>169</v>
      </c>
      <c r="AW260" s="13" t="s">
        <v>37</v>
      </c>
      <c r="AX260" s="13" t="s">
        <v>82</v>
      </c>
      <c r="AY260" s="265" t="s">
        <v>161</v>
      </c>
    </row>
    <row r="261" s="1" customFormat="1" ht="16.5" customHeight="1">
      <c r="B261" s="46"/>
      <c r="C261" s="277" t="s">
        <v>429</v>
      </c>
      <c r="D261" s="277" t="s">
        <v>430</v>
      </c>
      <c r="E261" s="278" t="s">
        <v>431</v>
      </c>
      <c r="F261" s="279" t="s">
        <v>432</v>
      </c>
      <c r="G261" s="280" t="s">
        <v>167</v>
      </c>
      <c r="H261" s="281">
        <v>0.021999999999999999</v>
      </c>
      <c r="I261" s="282"/>
      <c r="J261" s="283">
        <f>ROUND(I261*H261,2)</f>
        <v>0</v>
      </c>
      <c r="K261" s="279" t="s">
        <v>168</v>
      </c>
      <c r="L261" s="284"/>
      <c r="M261" s="285" t="s">
        <v>30</v>
      </c>
      <c r="N261" s="286" t="s">
        <v>45</v>
      </c>
      <c r="O261" s="47"/>
      <c r="P261" s="230">
        <f>O261*H261</f>
        <v>0</v>
      </c>
      <c r="Q261" s="230">
        <v>1</v>
      </c>
      <c r="R261" s="230">
        <f>Q261*H261</f>
        <v>0.021999999999999999</v>
      </c>
      <c r="S261" s="230">
        <v>0</v>
      </c>
      <c r="T261" s="231">
        <f>S261*H261</f>
        <v>0</v>
      </c>
      <c r="AR261" s="24" t="s">
        <v>367</v>
      </c>
      <c r="AT261" s="24" t="s">
        <v>430</v>
      </c>
      <c r="AU261" s="24" t="s">
        <v>84</v>
      </c>
      <c r="AY261" s="24" t="s">
        <v>161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24" t="s">
        <v>82</v>
      </c>
      <c r="BK261" s="232">
        <f>ROUND(I261*H261,2)</f>
        <v>0</v>
      </c>
      <c r="BL261" s="24" t="s">
        <v>263</v>
      </c>
      <c r="BM261" s="24" t="s">
        <v>433</v>
      </c>
    </row>
    <row r="262" s="11" customFormat="1">
      <c r="B262" s="233"/>
      <c r="C262" s="234"/>
      <c r="D262" s="235" t="s">
        <v>171</v>
      </c>
      <c r="E262" s="236" t="s">
        <v>30</v>
      </c>
      <c r="F262" s="237" t="s">
        <v>434</v>
      </c>
      <c r="G262" s="234"/>
      <c r="H262" s="236" t="s">
        <v>30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2"/>
      <c r="AT262" s="243" t="s">
        <v>171</v>
      </c>
      <c r="AU262" s="243" t="s">
        <v>84</v>
      </c>
      <c r="AV262" s="11" t="s">
        <v>82</v>
      </c>
      <c r="AW262" s="11" t="s">
        <v>37</v>
      </c>
      <c r="AX262" s="11" t="s">
        <v>74</v>
      </c>
      <c r="AY262" s="243" t="s">
        <v>161</v>
      </c>
    </row>
    <row r="263" s="12" customFormat="1">
      <c r="B263" s="244"/>
      <c r="C263" s="245"/>
      <c r="D263" s="235" t="s">
        <v>171</v>
      </c>
      <c r="E263" s="246" t="s">
        <v>30</v>
      </c>
      <c r="F263" s="247" t="s">
        <v>435</v>
      </c>
      <c r="G263" s="245"/>
      <c r="H263" s="248">
        <v>0.021999999999999999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AT263" s="254" t="s">
        <v>171</v>
      </c>
      <c r="AU263" s="254" t="s">
        <v>84</v>
      </c>
      <c r="AV263" s="12" t="s">
        <v>84</v>
      </c>
      <c r="AW263" s="12" t="s">
        <v>37</v>
      </c>
      <c r="AX263" s="12" t="s">
        <v>82</v>
      </c>
      <c r="AY263" s="254" t="s">
        <v>161</v>
      </c>
    </row>
    <row r="264" s="1" customFormat="1" ht="25.5" customHeight="1">
      <c r="B264" s="46"/>
      <c r="C264" s="221" t="s">
        <v>436</v>
      </c>
      <c r="D264" s="221" t="s">
        <v>164</v>
      </c>
      <c r="E264" s="222" t="s">
        <v>437</v>
      </c>
      <c r="F264" s="223" t="s">
        <v>438</v>
      </c>
      <c r="G264" s="224" t="s">
        <v>176</v>
      </c>
      <c r="H264" s="225">
        <v>72.5</v>
      </c>
      <c r="I264" s="226"/>
      <c r="J264" s="227">
        <f>ROUND(I264*H264,2)</f>
        <v>0</v>
      </c>
      <c r="K264" s="223" t="s">
        <v>168</v>
      </c>
      <c r="L264" s="72"/>
      <c r="M264" s="228" t="s">
        <v>30</v>
      </c>
      <c r="N264" s="229" t="s">
        <v>45</v>
      </c>
      <c r="O264" s="47"/>
      <c r="P264" s="230">
        <f>O264*H264</f>
        <v>0</v>
      </c>
      <c r="Q264" s="230">
        <v>0.00040000000000000002</v>
      </c>
      <c r="R264" s="230">
        <f>Q264*H264</f>
        <v>0.029000000000000001</v>
      </c>
      <c r="S264" s="230">
        <v>0</v>
      </c>
      <c r="T264" s="231">
        <f>S264*H264</f>
        <v>0</v>
      </c>
      <c r="AR264" s="24" t="s">
        <v>263</v>
      </c>
      <c r="AT264" s="24" t="s">
        <v>164</v>
      </c>
      <c r="AU264" s="24" t="s">
        <v>84</v>
      </c>
      <c r="AY264" s="24" t="s">
        <v>161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24" t="s">
        <v>82</v>
      </c>
      <c r="BK264" s="232">
        <f>ROUND(I264*H264,2)</f>
        <v>0</v>
      </c>
      <c r="BL264" s="24" t="s">
        <v>263</v>
      </c>
      <c r="BM264" s="24" t="s">
        <v>439</v>
      </c>
    </row>
    <row r="265" s="11" customFormat="1">
      <c r="B265" s="233"/>
      <c r="C265" s="234"/>
      <c r="D265" s="235" t="s">
        <v>171</v>
      </c>
      <c r="E265" s="236" t="s">
        <v>30</v>
      </c>
      <c r="F265" s="237" t="s">
        <v>427</v>
      </c>
      <c r="G265" s="234"/>
      <c r="H265" s="236" t="s">
        <v>30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AT265" s="243" t="s">
        <v>171</v>
      </c>
      <c r="AU265" s="243" t="s">
        <v>84</v>
      </c>
      <c r="AV265" s="11" t="s">
        <v>82</v>
      </c>
      <c r="AW265" s="11" t="s">
        <v>37</v>
      </c>
      <c r="AX265" s="11" t="s">
        <v>74</v>
      </c>
      <c r="AY265" s="243" t="s">
        <v>161</v>
      </c>
    </row>
    <row r="266" s="12" customFormat="1">
      <c r="B266" s="244"/>
      <c r="C266" s="245"/>
      <c r="D266" s="235" t="s">
        <v>171</v>
      </c>
      <c r="E266" s="246" t="s">
        <v>30</v>
      </c>
      <c r="F266" s="247" t="s">
        <v>428</v>
      </c>
      <c r="G266" s="245"/>
      <c r="H266" s="248">
        <v>67.5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AT266" s="254" t="s">
        <v>171</v>
      </c>
      <c r="AU266" s="254" t="s">
        <v>84</v>
      </c>
      <c r="AV266" s="12" t="s">
        <v>84</v>
      </c>
      <c r="AW266" s="12" t="s">
        <v>37</v>
      </c>
      <c r="AX266" s="12" t="s">
        <v>74</v>
      </c>
      <c r="AY266" s="254" t="s">
        <v>161</v>
      </c>
    </row>
    <row r="267" s="11" customFormat="1">
      <c r="B267" s="233"/>
      <c r="C267" s="234"/>
      <c r="D267" s="235" t="s">
        <v>171</v>
      </c>
      <c r="E267" s="236" t="s">
        <v>30</v>
      </c>
      <c r="F267" s="237" t="s">
        <v>440</v>
      </c>
      <c r="G267" s="234"/>
      <c r="H267" s="236" t="s">
        <v>30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AT267" s="243" t="s">
        <v>171</v>
      </c>
      <c r="AU267" s="243" t="s">
        <v>84</v>
      </c>
      <c r="AV267" s="11" t="s">
        <v>82</v>
      </c>
      <c r="AW267" s="11" t="s">
        <v>37</v>
      </c>
      <c r="AX267" s="11" t="s">
        <v>74</v>
      </c>
      <c r="AY267" s="243" t="s">
        <v>161</v>
      </c>
    </row>
    <row r="268" s="12" customFormat="1">
      <c r="B268" s="244"/>
      <c r="C268" s="245"/>
      <c r="D268" s="235" t="s">
        <v>171</v>
      </c>
      <c r="E268" s="246" t="s">
        <v>30</v>
      </c>
      <c r="F268" s="247" t="s">
        <v>270</v>
      </c>
      <c r="G268" s="245"/>
      <c r="H268" s="248">
        <v>5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AT268" s="254" t="s">
        <v>171</v>
      </c>
      <c r="AU268" s="254" t="s">
        <v>84</v>
      </c>
      <c r="AV268" s="12" t="s">
        <v>84</v>
      </c>
      <c r="AW268" s="12" t="s">
        <v>37</v>
      </c>
      <c r="AX268" s="12" t="s">
        <v>74</v>
      </c>
      <c r="AY268" s="254" t="s">
        <v>161</v>
      </c>
    </row>
    <row r="269" s="13" customFormat="1">
      <c r="B269" s="255"/>
      <c r="C269" s="256"/>
      <c r="D269" s="235" t="s">
        <v>171</v>
      </c>
      <c r="E269" s="257" t="s">
        <v>30</v>
      </c>
      <c r="F269" s="258" t="s">
        <v>182</v>
      </c>
      <c r="G269" s="256"/>
      <c r="H269" s="259">
        <v>72.5</v>
      </c>
      <c r="I269" s="260"/>
      <c r="J269" s="256"/>
      <c r="K269" s="256"/>
      <c r="L269" s="261"/>
      <c r="M269" s="262"/>
      <c r="N269" s="263"/>
      <c r="O269" s="263"/>
      <c r="P269" s="263"/>
      <c r="Q269" s="263"/>
      <c r="R269" s="263"/>
      <c r="S269" s="263"/>
      <c r="T269" s="264"/>
      <c r="AT269" s="265" t="s">
        <v>171</v>
      </c>
      <c r="AU269" s="265" t="s">
        <v>84</v>
      </c>
      <c r="AV269" s="13" t="s">
        <v>169</v>
      </c>
      <c r="AW269" s="13" t="s">
        <v>37</v>
      </c>
      <c r="AX269" s="13" t="s">
        <v>82</v>
      </c>
      <c r="AY269" s="265" t="s">
        <v>161</v>
      </c>
    </row>
    <row r="270" s="1" customFormat="1" ht="16.5" customHeight="1">
      <c r="B270" s="46"/>
      <c r="C270" s="277" t="s">
        <v>441</v>
      </c>
      <c r="D270" s="277" t="s">
        <v>430</v>
      </c>
      <c r="E270" s="278" t="s">
        <v>442</v>
      </c>
      <c r="F270" s="279" t="s">
        <v>443</v>
      </c>
      <c r="G270" s="280" t="s">
        <v>176</v>
      </c>
      <c r="H270" s="281">
        <v>84</v>
      </c>
      <c r="I270" s="282"/>
      <c r="J270" s="283">
        <f>ROUND(I270*H270,2)</f>
        <v>0</v>
      </c>
      <c r="K270" s="279" t="s">
        <v>168</v>
      </c>
      <c r="L270" s="284"/>
      <c r="M270" s="285" t="s">
        <v>30</v>
      </c>
      <c r="N270" s="286" t="s">
        <v>45</v>
      </c>
      <c r="O270" s="47"/>
      <c r="P270" s="230">
        <f>O270*H270</f>
        <v>0</v>
      </c>
      <c r="Q270" s="230">
        <v>0.0035000000000000001</v>
      </c>
      <c r="R270" s="230">
        <f>Q270*H270</f>
        <v>0.29399999999999998</v>
      </c>
      <c r="S270" s="230">
        <v>0</v>
      </c>
      <c r="T270" s="231">
        <f>S270*H270</f>
        <v>0</v>
      </c>
      <c r="AR270" s="24" t="s">
        <v>367</v>
      </c>
      <c r="AT270" s="24" t="s">
        <v>430</v>
      </c>
      <c r="AU270" s="24" t="s">
        <v>84</v>
      </c>
      <c r="AY270" s="24" t="s">
        <v>161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24" t="s">
        <v>82</v>
      </c>
      <c r="BK270" s="232">
        <f>ROUND(I270*H270,2)</f>
        <v>0</v>
      </c>
      <c r="BL270" s="24" t="s">
        <v>263</v>
      </c>
      <c r="BM270" s="24" t="s">
        <v>444</v>
      </c>
    </row>
    <row r="271" s="12" customFormat="1">
      <c r="B271" s="244"/>
      <c r="C271" s="245"/>
      <c r="D271" s="235" t="s">
        <v>171</v>
      </c>
      <c r="E271" s="246" t="s">
        <v>30</v>
      </c>
      <c r="F271" s="247" t="s">
        <v>445</v>
      </c>
      <c r="G271" s="245"/>
      <c r="H271" s="248">
        <v>84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AT271" s="254" t="s">
        <v>171</v>
      </c>
      <c r="AU271" s="254" t="s">
        <v>84</v>
      </c>
      <c r="AV271" s="12" t="s">
        <v>84</v>
      </c>
      <c r="AW271" s="12" t="s">
        <v>37</v>
      </c>
      <c r="AX271" s="12" t="s">
        <v>82</v>
      </c>
      <c r="AY271" s="254" t="s">
        <v>161</v>
      </c>
    </row>
    <row r="272" s="1" customFormat="1" ht="38.25" customHeight="1">
      <c r="B272" s="46"/>
      <c r="C272" s="221" t="s">
        <v>446</v>
      </c>
      <c r="D272" s="221" t="s">
        <v>164</v>
      </c>
      <c r="E272" s="222" t="s">
        <v>447</v>
      </c>
      <c r="F272" s="223" t="s">
        <v>448</v>
      </c>
      <c r="G272" s="224" t="s">
        <v>167</v>
      </c>
      <c r="H272" s="225">
        <v>0.34499999999999997</v>
      </c>
      <c r="I272" s="226"/>
      <c r="J272" s="227">
        <f>ROUND(I272*H272,2)</f>
        <v>0</v>
      </c>
      <c r="K272" s="223" t="s">
        <v>168</v>
      </c>
      <c r="L272" s="72"/>
      <c r="M272" s="228" t="s">
        <v>30</v>
      </c>
      <c r="N272" s="229" t="s">
        <v>45</v>
      </c>
      <c r="O272" s="47"/>
      <c r="P272" s="230">
        <f>O272*H272</f>
        <v>0</v>
      </c>
      <c r="Q272" s="230">
        <v>0</v>
      </c>
      <c r="R272" s="230">
        <f>Q272*H272</f>
        <v>0</v>
      </c>
      <c r="S272" s="230">
        <v>0</v>
      </c>
      <c r="T272" s="231">
        <f>S272*H272</f>
        <v>0</v>
      </c>
      <c r="AR272" s="24" t="s">
        <v>263</v>
      </c>
      <c r="AT272" s="24" t="s">
        <v>164</v>
      </c>
      <c r="AU272" s="24" t="s">
        <v>84</v>
      </c>
      <c r="AY272" s="24" t="s">
        <v>161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24" t="s">
        <v>82</v>
      </c>
      <c r="BK272" s="232">
        <f>ROUND(I272*H272,2)</f>
        <v>0</v>
      </c>
      <c r="BL272" s="24" t="s">
        <v>263</v>
      </c>
      <c r="BM272" s="24" t="s">
        <v>449</v>
      </c>
    </row>
    <row r="273" s="10" customFormat="1" ht="29.88" customHeight="1">
      <c r="B273" s="205"/>
      <c r="C273" s="206"/>
      <c r="D273" s="207" t="s">
        <v>73</v>
      </c>
      <c r="E273" s="219" t="s">
        <v>450</v>
      </c>
      <c r="F273" s="219" t="s">
        <v>451</v>
      </c>
      <c r="G273" s="206"/>
      <c r="H273" s="206"/>
      <c r="I273" s="209"/>
      <c r="J273" s="220">
        <f>BK273</f>
        <v>0</v>
      </c>
      <c r="K273" s="206"/>
      <c r="L273" s="211"/>
      <c r="M273" s="212"/>
      <c r="N273" s="213"/>
      <c r="O273" s="213"/>
      <c r="P273" s="214">
        <f>SUM(P274:P295)</f>
        <v>0</v>
      </c>
      <c r="Q273" s="213"/>
      <c r="R273" s="214">
        <f>SUM(R274:R295)</f>
        <v>0.14964000000000002</v>
      </c>
      <c r="S273" s="213"/>
      <c r="T273" s="215">
        <f>SUM(T274:T295)</f>
        <v>0</v>
      </c>
      <c r="AR273" s="216" t="s">
        <v>84</v>
      </c>
      <c r="AT273" s="217" t="s">
        <v>73</v>
      </c>
      <c r="AU273" s="217" t="s">
        <v>82</v>
      </c>
      <c r="AY273" s="216" t="s">
        <v>161</v>
      </c>
      <c r="BK273" s="218">
        <f>SUM(BK274:BK295)</f>
        <v>0</v>
      </c>
    </row>
    <row r="274" s="1" customFormat="1" ht="25.5" customHeight="1">
      <c r="B274" s="46"/>
      <c r="C274" s="221" t="s">
        <v>452</v>
      </c>
      <c r="D274" s="221" t="s">
        <v>164</v>
      </c>
      <c r="E274" s="222" t="s">
        <v>453</v>
      </c>
      <c r="F274" s="223" t="s">
        <v>454</v>
      </c>
      <c r="G274" s="224" t="s">
        <v>176</v>
      </c>
      <c r="H274" s="225">
        <v>140</v>
      </c>
      <c r="I274" s="226"/>
      <c r="J274" s="227">
        <f>ROUND(I274*H274,2)</f>
        <v>0</v>
      </c>
      <c r="K274" s="223" t="s">
        <v>168</v>
      </c>
      <c r="L274" s="72"/>
      <c r="M274" s="228" t="s">
        <v>30</v>
      </c>
      <c r="N274" s="229" t="s">
        <v>45</v>
      </c>
      <c r="O274" s="47"/>
      <c r="P274" s="230">
        <f>O274*H274</f>
        <v>0</v>
      </c>
      <c r="Q274" s="230">
        <v>0</v>
      </c>
      <c r="R274" s="230">
        <f>Q274*H274</f>
        <v>0</v>
      </c>
      <c r="S274" s="230">
        <v>0</v>
      </c>
      <c r="T274" s="231">
        <f>S274*H274</f>
        <v>0</v>
      </c>
      <c r="AR274" s="24" t="s">
        <v>263</v>
      </c>
      <c r="AT274" s="24" t="s">
        <v>164</v>
      </c>
      <c r="AU274" s="24" t="s">
        <v>84</v>
      </c>
      <c r="AY274" s="24" t="s">
        <v>161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24" t="s">
        <v>82</v>
      </c>
      <c r="BK274" s="232">
        <f>ROUND(I274*H274,2)</f>
        <v>0</v>
      </c>
      <c r="BL274" s="24" t="s">
        <v>263</v>
      </c>
      <c r="BM274" s="24" t="s">
        <v>455</v>
      </c>
    </row>
    <row r="275" s="11" customFormat="1">
      <c r="B275" s="233"/>
      <c r="C275" s="234"/>
      <c r="D275" s="235" t="s">
        <v>171</v>
      </c>
      <c r="E275" s="236" t="s">
        <v>30</v>
      </c>
      <c r="F275" s="237" t="s">
        <v>267</v>
      </c>
      <c r="G275" s="234"/>
      <c r="H275" s="236" t="s">
        <v>30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2"/>
      <c r="AT275" s="243" t="s">
        <v>171</v>
      </c>
      <c r="AU275" s="243" t="s">
        <v>84</v>
      </c>
      <c r="AV275" s="11" t="s">
        <v>82</v>
      </c>
      <c r="AW275" s="11" t="s">
        <v>37</v>
      </c>
      <c r="AX275" s="11" t="s">
        <v>74</v>
      </c>
      <c r="AY275" s="243" t="s">
        <v>161</v>
      </c>
    </row>
    <row r="276" s="12" customFormat="1">
      <c r="B276" s="244"/>
      <c r="C276" s="245"/>
      <c r="D276" s="235" t="s">
        <v>171</v>
      </c>
      <c r="E276" s="246" t="s">
        <v>30</v>
      </c>
      <c r="F276" s="247" t="s">
        <v>268</v>
      </c>
      <c r="G276" s="245"/>
      <c r="H276" s="248">
        <v>135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AT276" s="254" t="s">
        <v>171</v>
      </c>
      <c r="AU276" s="254" t="s">
        <v>84</v>
      </c>
      <c r="AV276" s="12" t="s">
        <v>84</v>
      </c>
      <c r="AW276" s="12" t="s">
        <v>37</v>
      </c>
      <c r="AX276" s="12" t="s">
        <v>74</v>
      </c>
      <c r="AY276" s="254" t="s">
        <v>161</v>
      </c>
    </row>
    <row r="277" s="11" customFormat="1">
      <c r="B277" s="233"/>
      <c r="C277" s="234"/>
      <c r="D277" s="235" t="s">
        <v>171</v>
      </c>
      <c r="E277" s="236" t="s">
        <v>30</v>
      </c>
      <c r="F277" s="237" t="s">
        <v>269</v>
      </c>
      <c r="G277" s="234"/>
      <c r="H277" s="236" t="s">
        <v>30</v>
      </c>
      <c r="I277" s="238"/>
      <c r="J277" s="234"/>
      <c r="K277" s="234"/>
      <c r="L277" s="239"/>
      <c r="M277" s="240"/>
      <c r="N277" s="241"/>
      <c r="O277" s="241"/>
      <c r="P277" s="241"/>
      <c r="Q277" s="241"/>
      <c r="R277" s="241"/>
      <c r="S277" s="241"/>
      <c r="T277" s="242"/>
      <c r="AT277" s="243" t="s">
        <v>171</v>
      </c>
      <c r="AU277" s="243" t="s">
        <v>84</v>
      </c>
      <c r="AV277" s="11" t="s">
        <v>82</v>
      </c>
      <c r="AW277" s="11" t="s">
        <v>37</v>
      </c>
      <c r="AX277" s="11" t="s">
        <v>74</v>
      </c>
      <c r="AY277" s="243" t="s">
        <v>161</v>
      </c>
    </row>
    <row r="278" s="12" customFormat="1">
      <c r="B278" s="244"/>
      <c r="C278" s="245"/>
      <c r="D278" s="235" t="s">
        <v>171</v>
      </c>
      <c r="E278" s="246" t="s">
        <v>30</v>
      </c>
      <c r="F278" s="247" t="s">
        <v>270</v>
      </c>
      <c r="G278" s="245"/>
      <c r="H278" s="248">
        <v>5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AT278" s="254" t="s">
        <v>171</v>
      </c>
      <c r="AU278" s="254" t="s">
        <v>84</v>
      </c>
      <c r="AV278" s="12" t="s">
        <v>84</v>
      </c>
      <c r="AW278" s="12" t="s">
        <v>37</v>
      </c>
      <c r="AX278" s="12" t="s">
        <v>74</v>
      </c>
      <c r="AY278" s="254" t="s">
        <v>161</v>
      </c>
    </row>
    <row r="279" s="13" customFormat="1">
      <c r="B279" s="255"/>
      <c r="C279" s="256"/>
      <c r="D279" s="235" t="s">
        <v>171</v>
      </c>
      <c r="E279" s="257" t="s">
        <v>30</v>
      </c>
      <c r="F279" s="258" t="s">
        <v>182</v>
      </c>
      <c r="G279" s="256"/>
      <c r="H279" s="259">
        <v>140</v>
      </c>
      <c r="I279" s="260"/>
      <c r="J279" s="256"/>
      <c r="K279" s="256"/>
      <c r="L279" s="261"/>
      <c r="M279" s="262"/>
      <c r="N279" s="263"/>
      <c r="O279" s="263"/>
      <c r="P279" s="263"/>
      <c r="Q279" s="263"/>
      <c r="R279" s="263"/>
      <c r="S279" s="263"/>
      <c r="T279" s="264"/>
      <c r="AT279" s="265" t="s">
        <v>171</v>
      </c>
      <c r="AU279" s="265" t="s">
        <v>84</v>
      </c>
      <c r="AV279" s="13" t="s">
        <v>169</v>
      </c>
      <c r="AW279" s="13" t="s">
        <v>37</v>
      </c>
      <c r="AX279" s="13" t="s">
        <v>82</v>
      </c>
      <c r="AY279" s="265" t="s">
        <v>161</v>
      </c>
    </row>
    <row r="280" s="1" customFormat="1" ht="25.5" customHeight="1">
      <c r="B280" s="46"/>
      <c r="C280" s="277" t="s">
        <v>456</v>
      </c>
      <c r="D280" s="277" t="s">
        <v>430</v>
      </c>
      <c r="E280" s="278" t="s">
        <v>457</v>
      </c>
      <c r="F280" s="279" t="s">
        <v>458</v>
      </c>
      <c r="G280" s="280" t="s">
        <v>176</v>
      </c>
      <c r="H280" s="281">
        <v>143</v>
      </c>
      <c r="I280" s="282"/>
      <c r="J280" s="283">
        <f>ROUND(I280*H280,2)</f>
        <v>0</v>
      </c>
      <c r="K280" s="279" t="s">
        <v>459</v>
      </c>
      <c r="L280" s="284"/>
      <c r="M280" s="285" t="s">
        <v>30</v>
      </c>
      <c r="N280" s="286" t="s">
        <v>45</v>
      </c>
      <c r="O280" s="47"/>
      <c r="P280" s="230">
        <f>O280*H280</f>
        <v>0</v>
      </c>
      <c r="Q280" s="230">
        <v>0.00096000000000000002</v>
      </c>
      <c r="R280" s="230">
        <f>Q280*H280</f>
        <v>0.13728000000000001</v>
      </c>
      <c r="S280" s="230">
        <v>0</v>
      </c>
      <c r="T280" s="231">
        <f>S280*H280</f>
        <v>0</v>
      </c>
      <c r="AR280" s="24" t="s">
        <v>367</v>
      </c>
      <c r="AT280" s="24" t="s">
        <v>430</v>
      </c>
      <c r="AU280" s="24" t="s">
        <v>84</v>
      </c>
      <c r="AY280" s="24" t="s">
        <v>161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24" t="s">
        <v>82</v>
      </c>
      <c r="BK280" s="232">
        <f>ROUND(I280*H280,2)</f>
        <v>0</v>
      </c>
      <c r="BL280" s="24" t="s">
        <v>263</v>
      </c>
      <c r="BM280" s="24" t="s">
        <v>460</v>
      </c>
    </row>
    <row r="281" s="12" customFormat="1">
      <c r="B281" s="244"/>
      <c r="C281" s="245"/>
      <c r="D281" s="235" t="s">
        <v>171</v>
      </c>
      <c r="E281" s="246" t="s">
        <v>30</v>
      </c>
      <c r="F281" s="247" t="s">
        <v>461</v>
      </c>
      <c r="G281" s="245"/>
      <c r="H281" s="248">
        <v>143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AT281" s="254" t="s">
        <v>171</v>
      </c>
      <c r="AU281" s="254" t="s">
        <v>84</v>
      </c>
      <c r="AV281" s="12" t="s">
        <v>84</v>
      </c>
      <c r="AW281" s="12" t="s">
        <v>37</v>
      </c>
      <c r="AX281" s="12" t="s">
        <v>82</v>
      </c>
      <c r="AY281" s="254" t="s">
        <v>161</v>
      </c>
    </row>
    <row r="282" s="1" customFormat="1" ht="16.5" customHeight="1">
      <c r="B282" s="46"/>
      <c r="C282" s="221" t="s">
        <v>462</v>
      </c>
      <c r="D282" s="221" t="s">
        <v>164</v>
      </c>
      <c r="E282" s="222" t="s">
        <v>463</v>
      </c>
      <c r="F282" s="223" t="s">
        <v>464</v>
      </c>
      <c r="G282" s="224" t="s">
        <v>260</v>
      </c>
      <c r="H282" s="225">
        <v>108.40000000000001</v>
      </c>
      <c r="I282" s="226"/>
      <c r="J282" s="227">
        <f>ROUND(I282*H282,2)</f>
        <v>0</v>
      </c>
      <c r="K282" s="223" t="s">
        <v>168</v>
      </c>
      <c r="L282" s="72"/>
      <c r="M282" s="228" t="s">
        <v>30</v>
      </c>
      <c r="N282" s="229" t="s">
        <v>45</v>
      </c>
      <c r="O282" s="47"/>
      <c r="P282" s="230">
        <f>O282*H282</f>
        <v>0</v>
      </c>
      <c r="Q282" s="230">
        <v>0</v>
      </c>
      <c r="R282" s="230">
        <f>Q282*H282</f>
        <v>0</v>
      </c>
      <c r="S282" s="230">
        <v>0</v>
      </c>
      <c r="T282" s="231">
        <f>S282*H282</f>
        <v>0</v>
      </c>
      <c r="AR282" s="24" t="s">
        <v>263</v>
      </c>
      <c r="AT282" s="24" t="s">
        <v>164</v>
      </c>
      <c r="AU282" s="24" t="s">
        <v>84</v>
      </c>
      <c r="AY282" s="24" t="s">
        <v>161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24" t="s">
        <v>82</v>
      </c>
      <c r="BK282" s="232">
        <f>ROUND(I282*H282,2)</f>
        <v>0</v>
      </c>
      <c r="BL282" s="24" t="s">
        <v>263</v>
      </c>
      <c r="BM282" s="24" t="s">
        <v>465</v>
      </c>
    </row>
    <row r="283" s="12" customFormat="1">
      <c r="B283" s="244"/>
      <c r="C283" s="245"/>
      <c r="D283" s="235" t="s">
        <v>171</v>
      </c>
      <c r="E283" s="246" t="s">
        <v>30</v>
      </c>
      <c r="F283" s="247" t="s">
        <v>466</v>
      </c>
      <c r="G283" s="245"/>
      <c r="H283" s="248">
        <v>44.32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AT283" s="254" t="s">
        <v>171</v>
      </c>
      <c r="AU283" s="254" t="s">
        <v>84</v>
      </c>
      <c r="AV283" s="12" t="s">
        <v>84</v>
      </c>
      <c r="AW283" s="12" t="s">
        <v>37</v>
      </c>
      <c r="AX283" s="12" t="s">
        <v>74</v>
      </c>
      <c r="AY283" s="254" t="s">
        <v>161</v>
      </c>
    </row>
    <row r="284" s="12" customFormat="1">
      <c r="B284" s="244"/>
      <c r="C284" s="245"/>
      <c r="D284" s="235" t="s">
        <v>171</v>
      </c>
      <c r="E284" s="246" t="s">
        <v>30</v>
      </c>
      <c r="F284" s="247" t="s">
        <v>467</v>
      </c>
      <c r="G284" s="245"/>
      <c r="H284" s="248">
        <v>64.079999999999998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AT284" s="254" t="s">
        <v>171</v>
      </c>
      <c r="AU284" s="254" t="s">
        <v>84</v>
      </c>
      <c r="AV284" s="12" t="s">
        <v>84</v>
      </c>
      <c r="AW284" s="12" t="s">
        <v>37</v>
      </c>
      <c r="AX284" s="12" t="s">
        <v>74</v>
      </c>
      <c r="AY284" s="254" t="s">
        <v>161</v>
      </c>
    </row>
    <row r="285" s="13" customFormat="1">
      <c r="B285" s="255"/>
      <c r="C285" s="256"/>
      <c r="D285" s="235" t="s">
        <v>171</v>
      </c>
      <c r="E285" s="257" t="s">
        <v>30</v>
      </c>
      <c r="F285" s="258" t="s">
        <v>182</v>
      </c>
      <c r="G285" s="256"/>
      <c r="H285" s="259">
        <v>108.40000000000001</v>
      </c>
      <c r="I285" s="260"/>
      <c r="J285" s="256"/>
      <c r="K285" s="256"/>
      <c r="L285" s="261"/>
      <c r="M285" s="262"/>
      <c r="N285" s="263"/>
      <c r="O285" s="263"/>
      <c r="P285" s="263"/>
      <c r="Q285" s="263"/>
      <c r="R285" s="263"/>
      <c r="S285" s="263"/>
      <c r="T285" s="264"/>
      <c r="AT285" s="265" t="s">
        <v>171</v>
      </c>
      <c r="AU285" s="265" t="s">
        <v>84</v>
      </c>
      <c r="AV285" s="13" t="s">
        <v>169</v>
      </c>
      <c r="AW285" s="13" t="s">
        <v>37</v>
      </c>
      <c r="AX285" s="13" t="s">
        <v>82</v>
      </c>
      <c r="AY285" s="265" t="s">
        <v>161</v>
      </c>
    </row>
    <row r="286" s="1" customFormat="1" ht="16.5" customHeight="1">
      <c r="B286" s="46"/>
      <c r="C286" s="277" t="s">
        <v>468</v>
      </c>
      <c r="D286" s="277" t="s">
        <v>430</v>
      </c>
      <c r="E286" s="278" t="s">
        <v>469</v>
      </c>
      <c r="F286" s="279" t="s">
        <v>470</v>
      </c>
      <c r="G286" s="280" t="s">
        <v>260</v>
      </c>
      <c r="H286" s="281">
        <v>114</v>
      </c>
      <c r="I286" s="282"/>
      <c r="J286" s="283">
        <f>ROUND(I286*H286,2)</f>
        <v>0</v>
      </c>
      <c r="K286" s="279" t="s">
        <v>168</v>
      </c>
      <c r="L286" s="284"/>
      <c r="M286" s="285" t="s">
        <v>30</v>
      </c>
      <c r="N286" s="286" t="s">
        <v>45</v>
      </c>
      <c r="O286" s="47"/>
      <c r="P286" s="230">
        <f>O286*H286</f>
        <v>0</v>
      </c>
      <c r="Q286" s="230">
        <v>3.0000000000000001E-05</v>
      </c>
      <c r="R286" s="230">
        <f>Q286*H286</f>
        <v>0.0034200000000000003</v>
      </c>
      <c r="S286" s="230">
        <v>0</v>
      </c>
      <c r="T286" s="231">
        <f>S286*H286</f>
        <v>0</v>
      </c>
      <c r="AR286" s="24" t="s">
        <v>367</v>
      </c>
      <c r="AT286" s="24" t="s">
        <v>430</v>
      </c>
      <c r="AU286" s="24" t="s">
        <v>84</v>
      </c>
      <c r="AY286" s="24" t="s">
        <v>161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24" t="s">
        <v>82</v>
      </c>
      <c r="BK286" s="232">
        <f>ROUND(I286*H286,2)</f>
        <v>0</v>
      </c>
      <c r="BL286" s="24" t="s">
        <v>263</v>
      </c>
      <c r="BM286" s="24" t="s">
        <v>471</v>
      </c>
    </row>
    <row r="287" s="12" customFormat="1">
      <c r="B287" s="244"/>
      <c r="C287" s="245"/>
      <c r="D287" s="235" t="s">
        <v>171</v>
      </c>
      <c r="E287" s="246" t="s">
        <v>30</v>
      </c>
      <c r="F287" s="247" t="s">
        <v>472</v>
      </c>
      <c r="G287" s="245"/>
      <c r="H287" s="248">
        <v>114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AT287" s="254" t="s">
        <v>171</v>
      </c>
      <c r="AU287" s="254" t="s">
        <v>84</v>
      </c>
      <c r="AV287" s="12" t="s">
        <v>84</v>
      </c>
      <c r="AW287" s="12" t="s">
        <v>37</v>
      </c>
      <c r="AX287" s="12" t="s">
        <v>82</v>
      </c>
      <c r="AY287" s="254" t="s">
        <v>161</v>
      </c>
    </row>
    <row r="288" s="1" customFormat="1" ht="25.5" customHeight="1">
      <c r="B288" s="46"/>
      <c r="C288" s="221" t="s">
        <v>473</v>
      </c>
      <c r="D288" s="221" t="s">
        <v>164</v>
      </c>
      <c r="E288" s="222" t="s">
        <v>474</v>
      </c>
      <c r="F288" s="223" t="s">
        <v>475</v>
      </c>
      <c r="G288" s="224" t="s">
        <v>176</v>
      </c>
      <c r="H288" s="225">
        <v>2</v>
      </c>
      <c r="I288" s="226"/>
      <c r="J288" s="227">
        <f>ROUND(I288*H288,2)</f>
        <v>0</v>
      </c>
      <c r="K288" s="223" t="s">
        <v>168</v>
      </c>
      <c r="L288" s="72"/>
      <c r="M288" s="228" t="s">
        <v>30</v>
      </c>
      <c r="N288" s="229" t="s">
        <v>45</v>
      </c>
      <c r="O288" s="47"/>
      <c r="P288" s="230">
        <f>O288*H288</f>
        <v>0</v>
      </c>
      <c r="Q288" s="230">
        <v>0.0030000000000000001</v>
      </c>
      <c r="R288" s="230">
        <f>Q288*H288</f>
        <v>0.0060000000000000001</v>
      </c>
      <c r="S288" s="230">
        <v>0</v>
      </c>
      <c r="T288" s="231">
        <f>S288*H288</f>
        <v>0</v>
      </c>
      <c r="AR288" s="24" t="s">
        <v>263</v>
      </c>
      <c r="AT288" s="24" t="s">
        <v>164</v>
      </c>
      <c r="AU288" s="24" t="s">
        <v>84</v>
      </c>
      <c r="AY288" s="24" t="s">
        <v>161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24" t="s">
        <v>82</v>
      </c>
      <c r="BK288" s="232">
        <f>ROUND(I288*H288,2)</f>
        <v>0</v>
      </c>
      <c r="BL288" s="24" t="s">
        <v>263</v>
      </c>
      <c r="BM288" s="24" t="s">
        <v>476</v>
      </c>
    </row>
    <row r="289" s="11" customFormat="1">
      <c r="B289" s="233"/>
      <c r="C289" s="234"/>
      <c r="D289" s="235" t="s">
        <v>171</v>
      </c>
      <c r="E289" s="236" t="s">
        <v>30</v>
      </c>
      <c r="F289" s="237" t="s">
        <v>477</v>
      </c>
      <c r="G289" s="234"/>
      <c r="H289" s="236" t="s">
        <v>30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AT289" s="243" t="s">
        <v>171</v>
      </c>
      <c r="AU289" s="243" t="s">
        <v>84</v>
      </c>
      <c r="AV289" s="11" t="s">
        <v>82</v>
      </c>
      <c r="AW289" s="11" t="s">
        <v>37</v>
      </c>
      <c r="AX289" s="11" t="s">
        <v>74</v>
      </c>
      <c r="AY289" s="243" t="s">
        <v>161</v>
      </c>
    </row>
    <row r="290" s="11" customFormat="1">
      <c r="B290" s="233"/>
      <c r="C290" s="234"/>
      <c r="D290" s="235" t="s">
        <v>171</v>
      </c>
      <c r="E290" s="236" t="s">
        <v>30</v>
      </c>
      <c r="F290" s="237" t="s">
        <v>478</v>
      </c>
      <c r="G290" s="234"/>
      <c r="H290" s="236" t="s">
        <v>30</v>
      </c>
      <c r="I290" s="238"/>
      <c r="J290" s="234"/>
      <c r="K290" s="234"/>
      <c r="L290" s="239"/>
      <c r="M290" s="240"/>
      <c r="N290" s="241"/>
      <c r="O290" s="241"/>
      <c r="P290" s="241"/>
      <c r="Q290" s="241"/>
      <c r="R290" s="241"/>
      <c r="S290" s="241"/>
      <c r="T290" s="242"/>
      <c r="AT290" s="243" t="s">
        <v>171</v>
      </c>
      <c r="AU290" s="243" t="s">
        <v>84</v>
      </c>
      <c r="AV290" s="11" t="s">
        <v>82</v>
      </c>
      <c r="AW290" s="11" t="s">
        <v>37</v>
      </c>
      <c r="AX290" s="11" t="s">
        <v>74</v>
      </c>
      <c r="AY290" s="243" t="s">
        <v>161</v>
      </c>
    </row>
    <row r="291" s="12" customFormat="1">
      <c r="B291" s="244"/>
      <c r="C291" s="245"/>
      <c r="D291" s="235" t="s">
        <v>171</v>
      </c>
      <c r="E291" s="246" t="s">
        <v>30</v>
      </c>
      <c r="F291" s="247" t="s">
        <v>479</v>
      </c>
      <c r="G291" s="245"/>
      <c r="H291" s="248">
        <v>2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AT291" s="254" t="s">
        <v>171</v>
      </c>
      <c r="AU291" s="254" t="s">
        <v>84</v>
      </c>
      <c r="AV291" s="12" t="s">
        <v>84</v>
      </c>
      <c r="AW291" s="12" t="s">
        <v>37</v>
      </c>
      <c r="AX291" s="12" t="s">
        <v>82</v>
      </c>
      <c r="AY291" s="254" t="s">
        <v>161</v>
      </c>
    </row>
    <row r="292" s="1" customFormat="1" ht="16.5" customHeight="1">
      <c r="B292" s="46"/>
      <c r="C292" s="277" t="s">
        <v>480</v>
      </c>
      <c r="D292" s="277" t="s">
        <v>430</v>
      </c>
      <c r="E292" s="278" t="s">
        <v>481</v>
      </c>
      <c r="F292" s="279" t="s">
        <v>482</v>
      </c>
      <c r="G292" s="280" t="s">
        <v>176</v>
      </c>
      <c r="H292" s="281">
        <v>2.1000000000000001</v>
      </c>
      <c r="I292" s="282"/>
      <c r="J292" s="283">
        <f>ROUND(I292*H292,2)</f>
        <v>0</v>
      </c>
      <c r="K292" s="279" t="s">
        <v>30</v>
      </c>
      <c r="L292" s="284"/>
      <c r="M292" s="285" t="s">
        <v>30</v>
      </c>
      <c r="N292" s="286" t="s">
        <v>45</v>
      </c>
      <c r="O292" s="47"/>
      <c r="P292" s="230">
        <f>O292*H292</f>
        <v>0</v>
      </c>
      <c r="Q292" s="230">
        <v>0.0014</v>
      </c>
      <c r="R292" s="230">
        <f>Q292*H292</f>
        <v>0.0029399999999999999</v>
      </c>
      <c r="S292" s="230">
        <v>0</v>
      </c>
      <c r="T292" s="231">
        <f>S292*H292</f>
        <v>0</v>
      </c>
      <c r="AR292" s="24" t="s">
        <v>367</v>
      </c>
      <c r="AT292" s="24" t="s">
        <v>430</v>
      </c>
      <c r="AU292" s="24" t="s">
        <v>84</v>
      </c>
      <c r="AY292" s="24" t="s">
        <v>161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24" t="s">
        <v>82</v>
      </c>
      <c r="BK292" s="232">
        <f>ROUND(I292*H292,2)</f>
        <v>0</v>
      </c>
      <c r="BL292" s="24" t="s">
        <v>263</v>
      </c>
      <c r="BM292" s="24" t="s">
        <v>483</v>
      </c>
    </row>
    <row r="293" s="11" customFormat="1">
      <c r="B293" s="233"/>
      <c r="C293" s="234"/>
      <c r="D293" s="235" t="s">
        <v>171</v>
      </c>
      <c r="E293" s="236" t="s">
        <v>30</v>
      </c>
      <c r="F293" s="237" t="s">
        <v>484</v>
      </c>
      <c r="G293" s="234"/>
      <c r="H293" s="236" t="s">
        <v>30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AT293" s="243" t="s">
        <v>171</v>
      </c>
      <c r="AU293" s="243" t="s">
        <v>84</v>
      </c>
      <c r="AV293" s="11" t="s">
        <v>82</v>
      </c>
      <c r="AW293" s="11" t="s">
        <v>37</v>
      </c>
      <c r="AX293" s="11" t="s">
        <v>74</v>
      </c>
      <c r="AY293" s="243" t="s">
        <v>161</v>
      </c>
    </row>
    <row r="294" s="12" customFormat="1">
      <c r="B294" s="244"/>
      <c r="C294" s="245"/>
      <c r="D294" s="235" t="s">
        <v>171</v>
      </c>
      <c r="E294" s="246" t="s">
        <v>30</v>
      </c>
      <c r="F294" s="247" t="s">
        <v>485</v>
      </c>
      <c r="G294" s="245"/>
      <c r="H294" s="248">
        <v>2.1000000000000001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AT294" s="254" t="s">
        <v>171</v>
      </c>
      <c r="AU294" s="254" t="s">
        <v>84</v>
      </c>
      <c r="AV294" s="12" t="s">
        <v>84</v>
      </c>
      <c r="AW294" s="12" t="s">
        <v>37</v>
      </c>
      <c r="AX294" s="12" t="s">
        <v>82</v>
      </c>
      <c r="AY294" s="254" t="s">
        <v>161</v>
      </c>
    </row>
    <row r="295" s="1" customFormat="1" ht="38.25" customHeight="1">
      <c r="B295" s="46"/>
      <c r="C295" s="221" t="s">
        <v>486</v>
      </c>
      <c r="D295" s="221" t="s">
        <v>164</v>
      </c>
      <c r="E295" s="222" t="s">
        <v>487</v>
      </c>
      <c r="F295" s="223" t="s">
        <v>488</v>
      </c>
      <c r="G295" s="224" t="s">
        <v>167</v>
      </c>
      <c r="H295" s="225">
        <v>0.14999999999999999</v>
      </c>
      <c r="I295" s="226"/>
      <c r="J295" s="227">
        <f>ROUND(I295*H295,2)</f>
        <v>0</v>
      </c>
      <c r="K295" s="223" t="s">
        <v>168</v>
      </c>
      <c r="L295" s="72"/>
      <c r="M295" s="228" t="s">
        <v>30</v>
      </c>
      <c r="N295" s="229" t="s">
        <v>45</v>
      </c>
      <c r="O295" s="47"/>
      <c r="P295" s="230">
        <f>O295*H295</f>
        <v>0</v>
      </c>
      <c r="Q295" s="230">
        <v>0</v>
      </c>
      <c r="R295" s="230">
        <f>Q295*H295</f>
        <v>0</v>
      </c>
      <c r="S295" s="230">
        <v>0</v>
      </c>
      <c r="T295" s="231">
        <f>S295*H295</f>
        <v>0</v>
      </c>
      <c r="AR295" s="24" t="s">
        <v>263</v>
      </c>
      <c r="AT295" s="24" t="s">
        <v>164</v>
      </c>
      <c r="AU295" s="24" t="s">
        <v>84</v>
      </c>
      <c r="AY295" s="24" t="s">
        <v>161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24" t="s">
        <v>82</v>
      </c>
      <c r="BK295" s="232">
        <f>ROUND(I295*H295,2)</f>
        <v>0</v>
      </c>
      <c r="BL295" s="24" t="s">
        <v>263</v>
      </c>
      <c r="BM295" s="24" t="s">
        <v>489</v>
      </c>
    </row>
    <row r="296" s="10" customFormat="1" ht="29.88" customHeight="1">
      <c r="B296" s="205"/>
      <c r="C296" s="206"/>
      <c r="D296" s="207" t="s">
        <v>73</v>
      </c>
      <c r="E296" s="219" t="s">
        <v>490</v>
      </c>
      <c r="F296" s="219" t="s">
        <v>491</v>
      </c>
      <c r="G296" s="206"/>
      <c r="H296" s="206"/>
      <c r="I296" s="209"/>
      <c r="J296" s="220">
        <f>BK296</f>
        <v>0</v>
      </c>
      <c r="K296" s="206"/>
      <c r="L296" s="211"/>
      <c r="M296" s="212"/>
      <c r="N296" s="213"/>
      <c r="O296" s="213"/>
      <c r="P296" s="214">
        <f>SUM(P297:P299)</f>
        <v>0</v>
      </c>
      <c r="Q296" s="213"/>
      <c r="R296" s="214">
        <f>SUM(R297:R299)</f>
        <v>0</v>
      </c>
      <c r="S296" s="213"/>
      <c r="T296" s="215">
        <f>SUM(T297:T299)</f>
        <v>0</v>
      </c>
      <c r="AR296" s="216" t="s">
        <v>84</v>
      </c>
      <c r="AT296" s="217" t="s">
        <v>73</v>
      </c>
      <c r="AU296" s="217" t="s">
        <v>82</v>
      </c>
      <c r="AY296" s="216" t="s">
        <v>161</v>
      </c>
      <c r="BK296" s="218">
        <f>SUM(BK297:BK299)</f>
        <v>0</v>
      </c>
    </row>
    <row r="297" s="1" customFormat="1" ht="16.5" customHeight="1">
      <c r="B297" s="46"/>
      <c r="C297" s="221" t="s">
        <v>492</v>
      </c>
      <c r="D297" s="221" t="s">
        <v>164</v>
      </c>
      <c r="E297" s="222" t="s">
        <v>493</v>
      </c>
      <c r="F297" s="223" t="s">
        <v>494</v>
      </c>
      <c r="G297" s="224" t="s">
        <v>176</v>
      </c>
      <c r="H297" s="225">
        <v>11.52</v>
      </c>
      <c r="I297" s="226"/>
      <c r="J297" s="227">
        <f>ROUND(I297*H297,2)</f>
        <v>0</v>
      </c>
      <c r="K297" s="223" t="s">
        <v>30</v>
      </c>
      <c r="L297" s="72"/>
      <c r="M297" s="228" t="s">
        <v>30</v>
      </c>
      <c r="N297" s="229" t="s">
        <v>45</v>
      </c>
      <c r="O297" s="47"/>
      <c r="P297" s="230">
        <f>O297*H297</f>
        <v>0</v>
      </c>
      <c r="Q297" s="230">
        <v>0</v>
      </c>
      <c r="R297" s="230">
        <f>Q297*H297</f>
        <v>0</v>
      </c>
      <c r="S297" s="230">
        <v>0</v>
      </c>
      <c r="T297" s="231">
        <f>S297*H297</f>
        <v>0</v>
      </c>
      <c r="AR297" s="24" t="s">
        <v>263</v>
      </c>
      <c r="AT297" s="24" t="s">
        <v>164</v>
      </c>
      <c r="AU297" s="24" t="s">
        <v>84</v>
      </c>
      <c r="AY297" s="24" t="s">
        <v>161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24" t="s">
        <v>82</v>
      </c>
      <c r="BK297" s="232">
        <f>ROUND(I297*H297,2)</f>
        <v>0</v>
      </c>
      <c r="BL297" s="24" t="s">
        <v>263</v>
      </c>
      <c r="BM297" s="24" t="s">
        <v>495</v>
      </c>
    </row>
    <row r="298" s="11" customFormat="1">
      <c r="B298" s="233"/>
      <c r="C298" s="234"/>
      <c r="D298" s="235" t="s">
        <v>171</v>
      </c>
      <c r="E298" s="236" t="s">
        <v>30</v>
      </c>
      <c r="F298" s="237" t="s">
        <v>496</v>
      </c>
      <c r="G298" s="234"/>
      <c r="H298" s="236" t="s">
        <v>30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AT298" s="243" t="s">
        <v>171</v>
      </c>
      <c r="AU298" s="243" t="s">
        <v>84</v>
      </c>
      <c r="AV298" s="11" t="s">
        <v>82</v>
      </c>
      <c r="AW298" s="11" t="s">
        <v>37</v>
      </c>
      <c r="AX298" s="11" t="s">
        <v>74</v>
      </c>
      <c r="AY298" s="243" t="s">
        <v>161</v>
      </c>
    </row>
    <row r="299" s="12" customFormat="1">
      <c r="B299" s="244"/>
      <c r="C299" s="245"/>
      <c r="D299" s="235" t="s">
        <v>171</v>
      </c>
      <c r="E299" s="246" t="s">
        <v>30</v>
      </c>
      <c r="F299" s="247" t="s">
        <v>497</v>
      </c>
      <c r="G299" s="245"/>
      <c r="H299" s="248">
        <v>11.52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AT299" s="254" t="s">
        <v>171</v>
      </c>
      <c r="AU299" s="254" t="s">
        <v>84</v>
      </c>
      <c r="AV299" s="12" t="s">
        <v>84</v>
      </c>
      <c r="AW299" s="12" t="s">
        <v>37</v>
      </c>
      <c r="AX299" s="12" t="s">
        <v>82</v>
      </c>
      <c r="AY299" s="254" t="s">
        <v>161</v>
      </c>
    </row>
    <row r="300" s="10" customFormat="1" ht="29.88" customHeight="1">
      <c r="B300" s="205"/>
      <c r="C300" s="206"/>
      <c r="D300" s="207" t="s">
        <v>73</v>
      </c>
      <c r="E300" s="219" t="s">
        <v>498</v>
      </c>
      <c r="F300" s="219" t="s">
        <v>499</v>
      </c>
      <c r="G300" s="206"/>
      <c r="H300" s="206"/>
      <c r="I300" s="209"/>
      <c r="J300" s="220">
        <f>BK300</f>
        <v>0</v>
      </c>
      <c r="K300" s="206"/>
      <c r="L300" s="211"/>
      <c r="M300" s="212"/>
      <c r="N300" s="213"/>
      <c r="O300" s="213"/>
      <c r="P300" s="214">
        <f>P301</f>
        <v>0</v>
      </c>
      <c r="Q300" s="213"/>
      <c r="R300" s="214">
        <f>R301</f>
        <v>0</v>
      </c>
      <c r="S300" s="213"/>
      <c r="T300" s="215">
        <f>T301</f>
        <v>0</v>
      </c>
      <c r="AR300" s="216" t="s">
        <v>84</v>
      </c>
      <c r="AT300" s="217" t="s">
        <v>73</v>
      </c>
      <c r="AU300" s="217" t="s">
        <v>82</v>
      </c>
      <c r="AY300" s="216" t="s">
        <v>161</v>
      </c>
      <c r="BK300" s="218">
        <f>BK301</f>
        <v>0</v>
      </c>
    </row>
    <row r="301" s="1" customFormat="1" ht="16.5" customHeight="1">
      <c r="B301" s="46"/>
      <c r="C301" s="221" t="s">
        <v>500</v>
      </c>
      <c r="D301" s="221" t="s">
        <v>164</v>
      </c>
      <c r="E301" s="222" t="s">
        <v>501</v>
      </c>
      <c r="F301" s="223" t="s">
        <v>502</v>
      </c>
      <c r="G301" s="224" t="s">
        <v>503</v>
      </c>
      <c r="H301" s="225">
        <v>1</v>
      </c>
      <c r="I301" s="226"/>
      <c r="J301" s="227">
        <f>ROUND(I301*H301,2)</f>
        <v>0</v>
      </c>
      <c r="K301" s="223" t="s">
        <v>30</v>
      </c>
      <c r="L301" s="72"/>
      <c r="M301" s="228" t="s">
        <v>30</v>
      </c>
      <c r="N301" s="229" t="s">
        <v>45</v>
      </c>
      <c r="O301" s="47"/>
      <c r="P301" s="230">
        <f>O301*H301</f>
        <v>0</v>
      </c>
      <c r="Q301" s="230">
        <v>0</v>
      </c>
      <c r="R301" s="230">
        <f>Q301*H301</f>
        <v>0</v>
      </c>
      <c r="S301" s="230">
        <v>0</v>
      </c>
      <c r="T301" s="231">
        <f>S301*H301</f>
        <v>0</v>
      </c>
      <c r="AR301" s="24" t="s">
        <v>263</v>
      </c>
      <c r="AT301" s="24" t="s">
        <v>164</v>
      </c>
      <c r="AU301" s="24" t="s">
        <v>84</v>
      </c>
      <c r="AY301" s="24" t="s">
        <v>161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24" t="s">
        <v>82</v>
      </c>
      <c r="BK301" s="232">
        <f>ROUND(I301*H301,2)</f>
        <v>0</v>
      </c>
      <c r="BL301" s="24" t="s">
        <v>263</v>
      </c>
      <c r="BM301" s="24" t="s">
        <v>504</v>
      </c>
    </row>
    <row r="302" s="10" customFormat="1" ht="29.88" customHeight="1">
      <c r="B302" s="205"/>
      <c r="C302" s="206"/>
      <c r="D302" s="207" t="s">
        <v>73</v>
      </c>
      <c r="E302" s="219" t="s">
        <v>505</v>
      </c>
      <c r="F302" s="219" t="s">
        <v>506</v>
      </c>
      <c r="G302" s="206"/>
      <c r="H302" s="206"/>
      <c r="I302" s="209"/>
      <c r="J302" s="220">
        <f>BK302</f>
        <v>0</v>
      </c>
      <c r="K302" s="206"/>
      <c r="L302" s="211"/>
      <c r="M302" s="212"/>
      <c r="N302" s="213"/>
      <c r="O302" s="213"/>
      <c r="P302" s="214">
        <f>SUM(P303:P338)</f>
        <v>0</v>
      </c>
      <c r="Q302" s="213"/>
      <c r="R302" s="214">
        <f>SUM(R303:R338)</f>
        <v>1.3217554</v>
      </c>
      <c r="S302" s="213"/>
      <c r="T302" s="215">
        <f>SUM(T303:T338)</f>
        <v>0</v>
      </c>
      <c r="AR302" s="216" t="s">
        <v>84</v>
      </c>
      <c r="AT302" s="217" t="s">
        <v>73</v>
      </c>
      <c r="AU302" s="217" t="s">
        <v>82</v>
      </c>
      <c r="AY302" s="216" t="s">
        <v>161</v>
      </c>
      <c r="BK302" s="218">
        <f>SUM(BK303:BK338)</f>
        <v>0</v>
      </c>
    </row>
    <row r="303" s="1" customFormat="1" ht="25.5" customHeight="1">
      <c r="B303" s="46"/>
      <c r="C303" s="221" t="s">
        <v>507</v>
      </c>
      <c r="D303" s="221" t="s">
        <v>164</v>
      </c>
      <c r="E303" s="222" t="s">
        <v>508</v>
      </c>
      <c r="F303" s="223" t="s">
        <v>509</v>
      </c>
      <c r="G303" s="224" t="s">
        <v>176</v>
      </c>
      <c r="H303" s="225">
        <v>20.004000000000001</v>
      </c>
      <c r="I303" s="226"/>
      <c r="J303" s="227">
        <f>ROUND(I303*H303,2)</f>
        <v>0</v>
      </c>
      <c r="K303" s="223" t="s">
        <v>30</v>
      </c>
      <c r="L303" s="72"/>
      <c r="M303" s="228" t="s">
        <v>30</v>
      </c>
      <c r="N303" s="229" t="s">
        <v>45</v>
      </c>
      <c r="O303" s="47"/>
      <c r="P303" s="230">
        <f>O303*H303</f>
        <v>0</v>
      </c>
      <c r="Q303" s="230">
        <v>0.043049999999999998</v>
      </c>
      <c r="R303" s="230">
        <f>Q303*H303</f>
        <v>0.86117220000000005</v>
      </c>
      <c r="S303" s="230">
        <v>0</v>
      </c>
      <c r="T303" s="231">
        <f>S303*H303</f>
        <v>0</v>
      </c>
      <c r="AR303" s="24" t="s">
        <v>263</v>
      </c>
      <c r="AT303" s="24" t="s">
        <v>164</v>
      </c>
      <c r="AU303" s="24" t="s">
        <v>84</v>
      </c>
      <c r="AY303" s="24" t="s">
        <v>161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24" t="s">
        <v>82</v>
      </c>
      <c r="BK303" s="232">
        <f>ROUND(I303*H303,2)</f>
        <v>0</v>
      </c>
      <c r="BL303" s="24" t="s">
        <v>263</v>
      </c>
      <c r="BM303" s="24" t="s">
        <v>510</v>
      </c>
    </row>
    <row r="304" s="11" customFormat="1">
      <c r="B304" s="233"/>
      <c r="C304" s="234"/>
      <c r="D304" s="235" t="s">
        <v>171</v>
      </c>
      <c r="E304" s="236" t="s">
        <v>30</v>
      </c>
      <c r="F304" s="237" t="s">
        <v>511</v>
      </c>
      <c r="G304" s="234"/>
      <c r="H304" s="236" t="s">
        <v>30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AT304" s="243" t="s">
        <v>171</v>
      </c>
      <c r="AU304" s="243" t="s">
        <v>84</v>
      </c>
      <c r="AV304" s="11" t="s">
        <v>82</v>
      </c>
      <c r="AW304" s="11" t="s">
        <v>37</v>
      </c>
      <c r="AX304" s="11" t="s">
        <v>74</v>
      </c>
      <c r="AY304" s="243" t="s">
        <v>161</v>
      </c>
    </row>
    <row r="305" s="11" customFormat="1">
      <c r="B305" s="233"/>
      <c r="C305" s="234"/>
      <c r="D305" s="235" t="s">
        <v>171</v>
      </c>
      <c r="E305" s="236" t="s">
        <v>30</v>
      </c>
      <c r="F305" s="237" t="s">
        <v>512</v>
      </c>
      <c r="G305" s="234"/>
      <c r="H305" s="236" t="s">
        <v>30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AT305" s="243" t="s">
        <v>171</v>
      </c>
      <c r="AU305" s="243" t="s">
        <v>84</v>
      </c>
      <c r="AV305" s="11" t="s">
        <v>82</v>
      </c>
      <c r="AW305" s="11" t="s">
        <v>37</v>
      </c>
      <c r="AX305" s="11" t="s">
        <v>74</v>
      </c>
      <c r="AY305" s="243" t="s">
        <v>161</v>
      </c>
    </row>
    <row r="306" s="12" customFormat="1">
      <c r="B306" s="244"/>
      <c r="C306" s="245"/>
      <c r="D306" s="235" t="s">
        <v>171</v>
      </c>
      <c r="E306" s="246" t="s">
        <v>30</v>
      </c>
      <c r="F306" s="247" t="s">
        <v>513</v>
      </c>
      <c r="G306" s="245"/>
      <c r="H306" s="248">
        <v>20.004000000000001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AT306" s="254" t="s">
        <v>171</v>
      </c>
      <c r="AU306" s="254" t="s">
        <v>84</v>
      </c>
      <c r="AV306" s="12" t="s">
        <v>84</v>
      </c>
      <c r="AW306" s="12" t="s">
        <v>37</v>
      </c>
      <c r="AX306" s="12" t="s">
        <v>82</v>
      </c>
      <c r="AY306" s="254" t="s">
        <v>161</v>
      </c>
    </row>
    <row r="307" s="11" customFormat="1">
      <c r="B307" s="233"/>
      <c r="C307" s="234"/>
      <c r="D307" s="235" t="s">
        <v>171</v>
      </c>
      <c r="E307" s="236" t="s">
        <v>30</v>
      </c>
      <c r="F307" s="237" t="s">
        <v>514</v>
      </c>
      <c r="G307" s="234"/>
      <c r="H307" s="236" t="s">
        <v>30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AT307" s="243" t="s">
        <v>171</v>
      </c>
      <c r="AU307" s="243" t="s">
        <v>84</v>
      </c>
      <c r="AV307" s="11" t="s">
        <v>82</v>
      </c>
      <c r="AW307" s="11" t="s">
        <v>37</v>
      </c>
      <c r="AX307" s="11" t="s">
        <v>74</v>
      </c>
      <c r="AY307" s="243" t="s">
        <v>161</v>
      </c>
    </row>
    <row r="308" s="11" customFormat="1">
      <c r="B308" s="233"/>
      <c r="C308" s="234"/>
      <c r="D308" s="235" t="s">
        <v>171</v>
      </c>
      <c r="E308" s="236" t="s">
        <v>30</v>
      </c>
      <c r="F308" s="237" t="s">
        <v>515</v>
      </c>
      <c r="G308" s="234"/>
      <c r="H308" s="236" t="s">
        <v>30</v>
      </c>
      <c r="I308" s="238"/>
      <c r="J308" s="234"/>
      <c r="K308" s="234"/>
      <c r="L308" s="239"/>
      <c r="M308" s="240"/>
      <c r="N308" s="241"/>
      <c r="O308" s="241"/>
      <c r="P308" s="241"/>
      <c r="Q308" s="241"/>
      <c r="R308" s="241"/>
      <c r="S308" s="241"/>
      <c r="T308" s="242"/>
      <c r="AT308" s="243" t="s">
        <v>171</v>
      </c>
      <c r="AU308" s="243" t="s">
        <v>84</v>
      </c>
      <c r="AV308" s="11" t="s">
        <v>82</v>
      </c>
      <c r="AW308" s="11" t="s">
        <v>37</v>
      </c>
      <c r="AX308" s="11" t="s">
        <v>74</v>
      </c>
      <c r="AY308" s="243" t="s">
        <v>161</v>
      </c>
    </row>
    <row r="309" s="1" customFormat="1" ht="16.5" customHeight="1">
      <c r="B309" s="46"/>
      <c r="C309" s="221" t="s">
        <v>516</v>
      </c>
      <c r="D309" s="221" t="s">
        <v>164</v>
      </c>
      <c r="E309" s="222" t="s">
        <v>517</v>
      </c>
      <c r="F309" s="223" t="s">
        <v>518</v>
      </c>
      <c r="G309" s="224" t="s">
        <v>176</v>
      </c>
      <c r="H309" s="225">
        <v>20</v>
      </c>
      <c r="I309" s="226"/>
      <c r="J309" s="227">
        <f>ROUND(I309*H309,2)</f>
        <v>0</v>
      </c>
      <c r="K309" s="223" t="s">
        <v>168</v>
      </c>
      <c r="L309" s="72"/>
      <c r="M309" s="228" t="s">
        <v>30</v>
      </c>
      <c r="N309" s="229" t="s">
        <v>45</v>
      </c>
      <c r="O309" s="47"/>
      <c r="P309" s="230">
        <f>O309*H309</f>
        <v>0</v>
      </c>
      <c r="Q309" s="230">
        <v>0.00020000000000000001</v>
      </c>
      <c r="R309" s="230">
        <f>Q309*H309</f>
        <v>0.0040000000000000001</v>
      </c>
      <c r="S309" s="230">
        <v>0</v>
      </c>
      <c r="T309" s="231">
        <f>S309*H309</f>
        <v>0</v>
      </c>
      <c r="AR309" s="24" t="s">
        <v>263</v>
      </c>
      <c r="AT309" s="24" t="s">
        <v>164</v>
      </c>
      <c r="AU309" s="24" t="s">
        <v>84</v>
      </c>
      <c r="AY309" s="24" t="s">
        <v>161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24" t="s">
        <v>82</v>
      </c>
      <c r="BK309" s="232">
        <f>ROUND(I309*H309,2)</f>
        <v>0</v>
      </c>
      <c r="BL309" s="24" t="s">
        <v>263</v>
      </c>
      <c r="BM309" s="24" t="s">
        <v>519</v>
      </c>
    </row>
    <row r="310" s="1" customFormat="1" ht="16.5" customHeight="1">
      <c r="B310" s="46"/>
      <c r="C310" s="221" t="s">
        <v>520</v>
      </c>
      <c r="D310" s="221" t="s">
        <v>164</v>
      </c>
      <c r="E310" s="222" t="s">
        <v>521</v>
      </c>
      <c r="F310" s="223" t="s">
        <v>522</v>
      </c>
      <c r="G310" s="224" t="s">
        <v>260</v>
      </c>
      <c r="H310" s="225">
        <v>50.799999999999997</v>
      </c>
      <c r="I310" s="226"/>
      <c r="J310" s="227">
        <f>ROUND(I310*H310,2)</f>
        <v>0</v>
      </c>
      <c r="K310" s="223" t="s">
        <v>168</v>
      </c>
      <c r="L310" s="72"/>
      <c r="M310" s="228" t="s">
        <v>30</v>
      </c>
      <c r="N310" s="229" t="s">
        <v>45</v>
      </c>
      <c r="O310" s="47"/>
      <c r="P310" s="230">
        <f>O310*H310</f>
        <v>0</v>
      </c>
      <c r="Q310" s="230">
        <v>1.0000000000000001E-05</v>
      </c>
      <c r="R310" s="230">
        <f>Q310*H310</f>
        <v>0.00050799999999999999</v>
      </c>
      <c r="S310" s="230">
        <v>0</v>
      </c>
      <c r="T310" s="231">
        <f>S310*H310</f>
        <v>0</v>
      </c>
      <c r="AR310" s="24" t="s">
        <v>263</v>
      </c>
      <c r="AT310" s="24" t="s">
        <v>164</v>
      </c>
      <c r="AU310" s="24" t="s">
        <v>84</v>
      </c>
      <c r="AY310" s="24" t="s">
        <v>161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24" t="s">
        <v>82</v>
      </c>
      <c r="BK310" s="232">
        <f>ROUND(I310*H310,2)</f>
        <v>0</v>
      </c>
      <c r="BL310" s="24" t="s">
        <v>263</v>
      </c>
      <c r="BM310" s="24" t="s">
        <v>523</v>
      </c>
    </row>
    <row r="311" s="11" customFormat="1">
      <c r="B311" s="233"/>
      <c r="C311" s="234"/>
      <c r="D311" s="235" t="s">
        <v>171</v>
      </c>
      <c r="E311" s="236" t="s">
        <v>30</v>
      </c>
      <c r="F311" s="237" t="s">
        <v>524</v>
      </c>
      <c r="G311" s="234"/>
      <c r="H311" s="236" t="s">
        <v>30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AT311" s="243" t="s">
        <v>171</v>
      </c>
      <c r="AU311" s="243" t="s">
        <v>84</v>
      </c>
      <c r="AV311" s="11" t="s">
        <v>82</v>
      </c>
      <c r="AW311" s="11" t="s">
        <v>37</v>
      </c>
      <c r="AX311" s="11" t="s">
        <v>74</v>
      </c>
      <c r="AY311" s="243" t="s">
        <v>161</v>
      </c>
    </row>
    <row r="312" s="11" customFormat="1">
      <c r="B312" s="233"/>
      <c r="C312" s="234"/>
      <c r="D312" s="235" t="s">
        <v>171</v>
      </c>
      <c r="E312" s="236" t="s">
        <v>30</v>
      </c>
      <c r="F312" s="237" t="s">
        <v>525</v>
      </c>
      <c r="G312" s="234"/>
      <c r="H312" s="236" t="s">
        <v>30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AT312" s="243" t="s">
        <v>171</v>
      </c>
      <c r="AU312" s="243" t="s">
        <v>84</v>
      </c>
      <c r="AV312" s="11" t="s">
        <v>82</v>
      </c>
      <c r="AW312" s="11" t="s">
        <v>37</v>
      </c>
      <c r="AX312" s="11" t="s">
        <v>74</v>
      </c>
      <c r="AY312" s="243" t="s">
        <v>161</v>
      </c>
    </row>
    <row r="313" s="12" customFormat="1">
      <c r="B313" s="244"/>
      <c r="C313" s="245"/>
      <c r="D313" s="235" t="s">
        <v>171</v>
      </c>
      <c r="E313" s="246" t="s">
        <v>30</v>
      </c>
      <c r="F313" s="247" t="s">
        <v>526</v>
      </c>
      <c r="G313" s="245"/>
      <c r="H313" s="248">
        <v>14.85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AT313" s="254" t="s">
        <v>171</v>
      </c>
      <c r="AU313" s="254" t="s">
        <v>84</v>
      </c>
      <c r="AV313" s="12" t="s">
        <v>84</v>
      </c>
      <c r="AW313" s="12" t="s">
        <v>37</v>
      </c>
      <c r="AX313" s="12" t="s">
        <v>74</v>
      </c>
      <c r="AY313" s="254" t="s">
        <v>161</v>
      </c>
    </row>
    <row r="314" s="11" customFormat="1">
      <c r="B314" s="233"/>
      <c r="C314" s="234"/>
      <c r="D314" s="235" t="s">
        <v>171</v>
      </c>
      <c r="E314" s="236" t="s">
        <v>30</v>
      </c>
      <c r="F314" s="237" t="s">
        <v>527</v>
      </c>
      <c r="G314" s="234"/>
      <c r="H314" s="236" t="s">
        <v>30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AT314" s="243" t="s">
        <v>171</v>
      </c>
      <c r="AU314" s="243" t="s">
        <v>84</v>
      </c>
      <c r="AV314" s="11" t="s">
        <v>82</v>
      </c>
      <c r="AW314" s="11" t="s">
        <v>37</v>
      </c>
      <c r="AX314" s="11" t="s">
        <v>74</v>
      </c>
      <c r="AY314" s="243" t="s">
        <v>161</v>
      </c>
    </row>
    <row r="315" s="12" customFormat="1">
      <c r="B315" s="244"/>
      <c r="C315" s="245"/>
      <c r="D315" s="235" t="s">
        <v>171</v>
      </c>
      <c r="E315" s="246" t="s">
        <v>30</v>
      </c>
      <c r="F315" s="247" t="s">
        <v>528</v>
      </c>
      <c r="G315" s="245"/>
      <c r="H315" s="248">
        <v>15.949999999999999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AT315" s="254" t="s">
        <v>171</v>
      </c>
      <c r="AU315" s="254" t="s">
        <v>84</v>
      </c>
      <c r="AV315" s="12" t="s">
        <v>84</v>
      </c>
      <c r="AW315" s="12" t="s">
        <v>37</v>
      </c>
      <c r="AX315" s="12" t="s">
        <v>74</v>
      </c>
      <c r="AY315" s="254" t="s">
        <v>161</v>
      </c>
    </row>
    <row r="316" s="11" customFormat="1">
      <c r="B316" s="233"/>
      <c r="C316" s="234"/>
      <c r="D316" s="235" t="s">
        <v>171</v>
      </c>
      <c r="E316" s="236" t="s">
        <v>30</v>
      </c>
      <c r="F316" s="237" t="s">
        <v>529</v>
      </c>
      <c r="G316" s="234"/>
      <c r="H316" s="236" t="s">
        <v>30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AT316" s="243" t="s">
        <v>171</v>
      </c>
      <c r="AU316" s="243" t="s">
        <v>84</v>
      </c>
      <c r="AV316" s="11" t="s">
        <v>82</v>
      </c>
      <c r="AW316" s="11" t="s">
        <v>37</v>
      </c>
      <c r="AX316" s="11" t="s">
        <v>74</v>
      </c>
      <c r="AY316" s="243" t="s">
        <v>161</v>
      </c>
    </row>
    <row r="317" s="12" customFormat="1">
      <c r="B317" s="244"/>
      <c r="C317" s="245"/>
      <c r="D317" s="235" t="s">
        <v>171</v>
      </c>
      <c r="E317" s="246" t="s">
        <v>30</v>
      </c>
      <c r="F317" s="247" t="s">
        <v>530</v>
      </c>
      <c r="G317" s="245"/>
      <c r="H317" s="248">
        <v>20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AT317" s="254" t="s">
        <v>171</v>
      </c>
      <c r="AU317" s="254" t="s">
        <v>84</v>
      </c>
      <c r="AV317" s="12" t="s">
        <v>84</v>
      </c>
      <c r="AW317" s="12" t="s">
        <v>37</v>
      </c>
      <c r="AX317" s="12" t="s">
        <v>74</v>
      </c>
      <c r="AY317" s="254" t="s">
        <v>161</v>
      </c>
    </row>
    <row r="318" s="13" customFormat="1">
      <c r="B318" s="255"/>
      <c r="C318" s="256"/>
      <c r="D318" s="235" t="s">
        <v>171</v>
      </c>
      <c r="E318" s="257" t="s">
        <v>30</v>
      </c>
      <c r="F318" s="258" t="s">
        <v>182</v>
      </c>
      <c r="G318" s="256"/>
      <c r="H318" s="259">
        <v>50.799999999999997</v>
      </c>
      <c r="I318" s="260"/>
      <c r="J318" s="256"/>
      <c r="K318" s="256"/>
      <c r="L318" s="261"/>
      <c r="M318" s="262"/>
      <c r="N318" s="263"/>
      <c r="O318" s="263"/>
      <c r="P318" s="263"/>
      <c r="Q318" s="263"/>
      <c r="R318" s="263"/>
      <c r="S318" s="263"/>
      <c r="T318" s="264"/>
      <c r="AT318" s="265" t="s">
        <v>171</v>
      </c>
      <c r="AU318" s="265" t="s">
        <v>84</v>
      </c>
      <c r="AV318" s="13" t="s">
        <v>169</v>
      </c>
      <c r="AW318" s="13" t="s">
        <v>37</v>
      </c>
      <c r="AX318" s="13" t="s">
        <v>82</v>
      </c>
      <c r="AY318" s="265" t="s">
        <v>161</v>
      </c>
    </row>
    <row r="319" s="1" customFormat="1" ht="16.5" customHeight="1">
      <c r="B319" s="46"/>
      <c r="C319" s="277" t="s">
        <v>531</v>
      </c>
      <c r="D319" s="277" t="s">
        <v>430</v>
      </c>
      <c r="E319" s="278" t="s">
        <v>532</v>
      </c>
      <c r="F319" s="279" t="s">
        <v>533</v>
      </c>
      <c r="G319" s="280" t="s">
        <v>204</v>
      </c>
      <c r="H319" s="281">
        <v>0.44</v>
      </c>
      <c r="I319" s="282"/>
      <c r="J319" s="283">
        <f>ROUND(I319*H319,2)</f>
        <v>0</v>
      </c>
      <c r="K319" s="279" t="s">
        <v>30</v>
      </c>
      <c r="L319" s="284"/>
      <c r="M319" s="285" t="s">
        <v>30</v>
      </c>
      <c r="N319" s="286" t="s">
        <v>45</v>
      </c>
      <c r="O319" s="47"/>
      <c r="P319" s="230">
        <f>O319*H319</f>
        <v>0</v>
      </c>
      <c r="Q319" s="230">
        <v>0.55000000000000004</v>
      </c>
      <c r="R319" s="230">
        <f>Q319*H319</f>
        <v>0.24200000000000002</v>
      </c>
      <c r="S319" s="230">
        <v>0</v>
      </c>
      <c r="T319" s="231">
        <f>S319*H319</f>
        <v>0</v>
      </c>
      <c r="AR319" s="24" t="s">
        <v>367</v>
      </c>
      <c r="AT319" s="24" t="s">
        <v>430</v>
      </c>
      <c r="AU319" s="24" t="s">
        <v>84</v>
      </c>
      <c r="AY319" s="24" t="s">
        <v>161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24" t="s">
        <v>82</v>
      </c>
      <c r="BK319" s="232">
        <f>ROUND(I319*H319,2)</f>
        <v>0</v>
      </c>
      <c r="BL319" s="24" t="s">
        <v>263</v>
      </c>
      <c r="BM319" s="24" t="s">
        <v>534</v>
      </c>
    </row>
    <row r="320" s="11" customFormat="1">
      <c r="B320" s="233"/>
      <c r="C320" s="234"/>
      <c r="D320" s="235" t="s">
        <v>171</v>
      </c>
      <c r="E320" s="236" t="s">
        <v>30</v>
      </c>
      <c r="F320" s="237" t="s">
        <v>535</v>
      </c>
      <c r="G320" s="234"/>
      <c r="H320" s="236" t="s">
        <v>30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AT320" s="243" t="s">
        <v>171</v>
      </c>
      <c r="AU320" s="243" t="s">
        <v>84</v>
      </c>
      <c r="AV320" s="11" t="s">
        <v>82</v>
      </c>
      <c r="AW320" s="11" t="s">
        <v>37</v>
      </c>
      <c r="AX320" s="11" t="s">
        <v>74</v>
      </c>
      <c r="AY320" s="243" t="s">
        <v>161</v>
      </c>
    </row>
    <row r="321" s="12" customFormat="1">
      <c r="B321" s="244"/>
      <c r="C321" s="245"/>
      <c r="D321" s="235" t="s">
        <v>171</v>
      </c>
      <c r="E321" s="246" t="s">
        <v>30</v>
      </c>
      <c r="F321" s="247" t="s">
        <v>536</v>
      </c>
      <c r="G321" s="245"/>
      <c r="H321" s="248">
        <v>0.40000000000000002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AT321" s="254" t="s">
        <v>171</v>
      </c>
      <c r="AU321" s="254" t="s">
        <v>84</v>
      </c>
      <c r="AV321" s="12" t="s">
        <v>84</v>
      </c>
      <c r="AW321" s="12" t="s">
        <v>37</v>
      </c>
      <c r="AX321" s="12" t="s">
        <v>74</v>
      </c>
      <c r="AY321" s="254" t="s">
        <v>161</v>
      </c>
    </row>
    <row r="322" s="11" customFormat="1">
      <c r="B322" s="233"/>
      <c r="C322" s="234"/>
      <c r="D322" s="235" t="s">
        <v>171</v>
      </c>
      <c r="E322" s="236" t="s">
        <v>30</v>
      </c>
      <c r="F322" s="237" t="s">
        <v>537</v>
      </c>
      <c r="G322" s="234"/>
      <c r="H322" s="236" t="s">
        <v>30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AT322" s="243" t="s">
        <v>171</v>
      </c>
      <c r="AU322" s="243" t="s">
        <v>84</v>
      </c>
      <c r="AV322" s="11" t="s">
        <v>82</v>
      </c>
      <c r="AW322" s="11" t="s">
        <v>37</v>
      </c>
      <c r="AX322" s="11" t="s">
        <v>74</v>
      </c>
      <c r="AY322" s="243" t="s">
        <v>161</v>
      </c>
    </row>
    <row r="323" s="12" customFormat="1">
      <c r="B323" s="244"/>
      <c r="C323" s="245"/>
      <c r="D323" s="235" t="s">
        <v>171</v>
      </c>
      <c r="E323" s="246" t="s">
        <v>30</v>
      </c>
      <c r="F323" s="247" t="s">
        <v>538</v>
      </c>
      <c r="G323" s="245"/>
      <c r="H323" s="248">
        <v>0.040000000000000001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AT323" s="254" t="s">
        <v>171</v>
      </c>
      <c r="AU323" s="254" t="s">
        <v>84</v>
      </c>
      <c r="AV323" s="12" t="s">
        <v>84</v>
      </c>
      <c r="AW323" s="12" t="s">
        <v>37</v>
      </c>
      <c r="AX323" s="12" t="s">
        <v>74</v>
      </c>
      <c r="AY323" s="254" t="s">
        <v>161</v>
      </c>
    </row>
    <row r="324" s="13" customFormat="1">
      <c r="B324" s="255"/>
      <c r="C324" s="256"/>
      <c r="D324" s="235" t="s">
        <v>171</v>
      </c>
      <c r="E324" s="257" t="s">
        <v>30</v>
      </c>
      <c r="F324" s="258" t="s">
        <v>182</v>
      </c>
      <c r="G324" s="256"/>
      <c r="H324" s="259">
        <v>0.44</v>
      </c>
      <c r="I324" s="260"/>
      <c r="J324" s="256"/>
      <c r="K324" s="256"/>
      <c r="L324" s="261"/>
      <c r="M324" s="262"/>
      <c r="N324" s="263"/>
      <c r="O324" s="263"/>
      <c r="P324" s="263"/>
      <c r="Q324" s="263"/>
      <c r="R324" s="263"/>
      <c r="S324" s="263"/>
      <c r="T324" s="264"/>
      <c r="AT324" s="265" t="s">
        <v>171</v>
      </c>
      <c r="AU324" s="265" t="s">
        <v>84</v>
      </c>
      <c r="AV324" s="13" t="s">
        <v>169</v>
      </c>
      <c r="AW324" s="13" t="s">
        <v>37</v>
      </c>
      <c r="AX324" s="13" t="s">
        <v>82</v>
      </c>
      <c r="AY324" s="265" t="s">
        <v>161</v>
      </c>
    </row>
    <row r="325" s="1" customFormat="1" ht="25.5" customHeight="1">
      <c r="B325" s="46"/>
      <c r="C325" s="221" t="s">
        <v>539</v>
      </c>
      <c r="D325" s="221" t="s">
        <v>164</v>
      </c>
      <c r="E325" s="222" t="s">
        <v>540</v>
      </c>
      <c r="F325" s="223" t="s">
        <v>541</v>
      </c>
      <c r="G325" s="224" t="s">
        <v>191</v>
      </c>
      <c r="H325" s="225">
        <v>80</v>
      </c>
      <c r="I325" s="226"/>
      <c r="J325" s="227">
        <f>ROUND(I325*H325,2)</f>
        <v>0</v>
      </c>
      <c r="K325" s="223" t="s">
        <v>168</v>
      </c>
      <c r="L325" s="72"/>
      <c r="M325" s="228" t="s">
        <v>30</v>
      </c>
      <c r="N325" s="229" t="s">
        <v>45</v>
      </c>
      <c r="O325" s="47"/>
      <c r="P325" s="230">
        <f>O325*H325</f>
        <v>0</v>
      </c>
      <c r="Q325" s="230">
        <v>0.0026700000000000001</v>
      </c>
      <c r="R325" s="230">
        <f>Q325*H325</f>
        <v>0.21360000000000001</v>
      </c>
      <c r="S325" s="230">
        <v>0</v>
      </c>
      <c r="T325" s="231">
        <f>S325*H325</f>
        <v>0</v>
      </c>
      <c r="AR325" s="24" t="s">
        <v>263</v>
      </c>
      <c r="AT325" s="24" t="s">
        <v>164</v>
      </c>
      <c r="AU325" s="24" t="s">
        <v>84</v>
      </c>
      <c r="AY325" s="24" t="s">
        <v>161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24" t="s">
        <v>82</v>
      </c>
      <c r="BK325" s="232">
        <f>ROUND(I325*H325,2)</f>
        <v>0</v>
      </c>
      <c r="BL325" s="24" t="s">
        <v>263</v>
      </c>
      <c r="BM325" s="24" t="s">
        <v>542</v>
      </c>
    </row>
    <row r="326" s="11" customFormat="1">
      <c r="B326" s="233"/>
      <c r="C326" s="234"/>
      <c r="D326" s="235" t="s">
        <v>171</v>
      </c>
      <c r="E326" s="236" t="s">
        <v>30</v>
      </c>
      <c r="F326" s="237" t="s">
        <v>543</v>
      </c>
      <c r="G326" s="234"/>
      <c r="H326" s="236" t="s">
        <v>30</v>
      </c>
      <c r="I326" s="238"/>
      <c r="J326" s="234"/>
      <c r="K326" s="234"/>
      <c r="L326" s="239"/>
      <c r="M326" s="240"/>
      <c r="N326" s="241"/>
      <c r="O326" s="241"/>
      <c r="P326" s="241"/>
      <c r="Q326" s="241"/>
      <c r="R326" s="241"/>
      <c r="S326" s="241"/>
      <c r="T326" s="242"/>
      <c r="AT326" s="243" t="s">
        <v>171</v>
      </c>
      <c r="AU326" s="243" t="s">
        <v>84</v>
      </c>
      <c r="AV326" s="11" t="s">
        <v>82</v>
      </c>
      <c r="AW326" s="11" t="s">
        <v>37</v>
      </c>
      <c r="AX326" s="11" t="s">
        <v>74</v>
      </c>
      <c r="AY326" s="243" t="s">
        <v>161</v>
      </c>
    </row>
    <row r="327" s="12" customFormat="1">
      <c r="B327" s="244"/>
      <c r="C327" s="245"/>
      <c r="D327" s="235" t="s">
        <v>171</v>
      </c>
      <c r="E327" s="246" t="s">
        <v>30</v>
      </c>
      <c r="F327" s="247" t="s">
        <v>544</v>
      </c>
      <c r="G327" s="245"/>
      <c r="H327" s="248">
        <v>80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AT327" s="254" t="s">
        <v>171</v>
      </c>
      <c r="AU327" s="254" t="s">
        <v>84</v>
      </c>
      <c r="AV327" s="12" t="s">
        <v>84</v>
      </c>
      <c r="AW327" s="12" t="s">
        <v>37</v>
      </c>
      <c r="AX327" s="12" t="s">
        <v>82</v>
      </c>
      <c r="AY327" s="254" t="s">
        <v>161</v>
      </c>
    </row>
    <row r="328" s="1" customFormat="1" ht="16.5" customHeight="1">
      <c r="B328" s="46"/>
      <c r="C328" s="277" t="s">
        <v>545</v>
      </c>
      <c r="D328" s="277" t="s">
        <v>430</v>
      </c>
      <c r="E328" s="278" t="s">
        <v>546</v>
      </c>
      <c r="F328" s="279" t="s">
        <v>547</v>
      </c>
      <c r="G328" s="280" t="s">
        <v>191</v>
      </c>
      <c r="H328" s="281">
        <v>80</v>
      </c>
      <c r="I328" s="282"/>
      <c r="J328" s="283">
        <f>ROUND(I328*H328,2)</f>
        <v>0</v>
      </c>
      <c r="K328" s="279" t="s">
        <v>30</v>
      </c>
      <c r="L328" s="284"/>
      <c r="M328" s="285" t="s">
        <v>30</v>
      </c>
      <c r="N328" s="286" t="s">
        <v>45</v>
      </c>
      <c r="O328" s="47"/>
      <c r="P328" s="230">
        <f>O328*H328</f>
        <v>0</v>
      </c>
      <c r="Q328" s="230">
        <v>0</v>
      </c>
      <c r="R328" s="230">
        <f>Q328*H328</f>
        <v>0</v>
      </c>
      <c r="S328" s="230">
        <v>0</v>
      </c>
      <c r="T328" s="231">
        <f>S328*H328</f>
        <v>0</v>
      </c>
      <c r="AR328" s="24" t="s">
        <v>367</v>
      </c>
      <c r="AT328" s="24" t="s">
        <v>430</v>
      </c>
      <c r="AU328" s="24" t="s">
        <v>84</v>
      </c>
      <c r="AY328" s="24" t="s">
        <v>161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24" t="s">
        <v>82</v>
      </c>
      <c r="BK328" s="232">
        <f>ROUND(I328*H328,2)</f>
        <v>0</v>
      </c>
      <c r="BL328" s="24" t="s">
        <v>263</v>
      </c>
      <c r="BM328" s="24" t="s">
        <v>548</v>
      </c>
    </row>
    <row r="329" s="11" customFormat="1">
      <c r="B329" s="233"/>
      <c r="C329" s="234"/>
      <c r="D329" s="235" t="s">
        <v>171</v>
      </c>
      <c r="E329" s="236" t="s">
        <v>30</v>
      </c>
      <c r="F329" s="237" t="s">
        <v>549</v>
      </c>
      <c r="G329" s="234"/>
      <c r="H329" s="236" t="s">
        <v>30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AT329" s="243" t="s">
        <v>171</v>
      </c>
      <c r="AU329" s="243" t="s">
        <v>84</v>
      </c>
      <c r="AV329" s="11" t="s">
        <v>82</v>
      </c>
      <c r="AW329" s="11" t="s">
        <v>37</v>
      </c>
      <c r="AX329" s="11" t="s">
        <v>74</v>
      </c>
      <c r="AY329" s="243" t="s">
        <v>161</v>
      </c>
    </row>
    <row r="330" s="12" customFormat="1">
      <c r="B330" s="244"/>
      <c r="C330" s="245"/>
      <c r="D330" s="235" t="s">
        <v>171</v>
      </c>
      <c r="E330" s="246" t="s">
        <v>30</v>
      </c>
      <c r="F330" s="247" t="s">
        <v>544</v>
      </c>
      <c r="G330" s="245"/>
      <c r="H330" s="248">
        <v>80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AT330" s="254" t="s">
        <v>171</v>
      </c>
      <c r="AU330" s="254" t="s">
        <v>84</v>
      </c>
      <c r="AV330" s="12" t="s">
        <v>84</v>
      </c>
      <c r="AW330" s="12" t="s">
        <v>37</v>
      </c>
      <c r="AX330" s="12" t="s">
        <v>82</v>
      </c>
      <c r="AY330" s="254" t="s">
        <v>161</v>
      </c>
    </row>
    <row r="331" s="1" customFormat="1" ht="16.5" customHeight="1">
      <c r="B331" s="46"/>
      <c r="C331" s="221" t="s">
        <v>550</v>
      </c>
      <c r="D331" s="221" t="s">
        <v>164</v>
      </c>
      <c r="E331" s="222" t="s">
        <v>551</v>
      </c>
      <c r="F331" s="223" t="s">
        <v>552</v>
      </c>
      <c r="G331" s="224" t="s">
        <v>191</v>
      </c>
      <c r="H331" s="225">
        <v>160</v>
      </c>
      <c r="I331" s="226"/>
      <c r="J331" s="227">
        <f>ROUND(I331*H331,2)</f>
        <v>0</v>
      </c>
      <c r="K331" s="223" t="s">
        <v>30</v>
      </c>
      <c r="L331" s="72"/>
      <c r="M331" s="228" t="s">
        <v>30</v>
      </c>
      <c r="N331" s="229" t="s">
        <v>45</v>
      </c>
      <c r="O331" s="47"/>
      <c r="P331" s="230">
        <f>O331*H331</f>
        <v>0</v>
      </c>
      <c r="Q331" s="230">
        <v>0</v>
      </c>
      <c r="R331" s="230">
        <f>Q331*H331</f>
        <v>0</v>
      </c>
      <c r="S331" s="230">
        <v>0</v>
      </c>
      <c r="T331" s="231">
        <f>S331*H331</f>
        <v>0</v>
      </c>
      <c r="AR331" s="24" t="s">
        <v>263</v>
      </c>
      <c r="AT331" s="24" t="s">
        <v>164</v>
      </c>
      <c r="AU331" s="24" t="s">
        <v>84</v>
      </c>
      <c r="AY331" s="24" t="s">
        <v>161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24" t="s">
        <v>82</v>
      </c>
      <c r="BK331" s="232">
        <f>ROUND(I331*H331,2)</f>
        <v>0</v>
      </c>
      <c r="BL331" s="24" t="s">
        <v>263</v>
      </c>
      <c r="BM331" s="24" t="s">
        <v>553</v>
      </c>
    </row>
    <row r="332" s="11" customFormat="1">
      <c r="B332" s="233"/>
      <c r="C332" s="234"/>
      <c r="D332" s="235" t="s">
        <v>171</v>
      </c>
      <c r="E332" s="236" t="s">
        <v>30</v>
      </c>
      <c r="F332" s="237" t="s">
        <v>554</v>
      </c>
      <c r="G332" s="234"/>
      <c r="H332" s="236" t="s">
        <v>30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AT332" s="243" t="s">
        <v>171</v>
      </c>
      <c r="AU332" s="243" t="s">
        <v>84</v>
      </c>
      <c r="AV332" s="11" t="s">
        <v>82</v>
      </c>
      <c r="AW332" s="11" t="s">
        <v>37</v>
      </c>
      <c r="AX332" s="11" t="s">
        <v>74</v>
      </c>
      <c r="AY332" s="243" t="s">
        <v>161</v>
      </c>
    </row>
    <row r="333" s="11" customFormat="1">
      <c r="B333" s="233"/>
      <c r="C333" s="234"/>
      <c r="D333" s="235" t="s">
        <v>171</v>
      </c>
      <c r="E333" s="236" t="s">
        <v>30</v>
      </c>
      <c r="F333" s="237" t="s">
        <v>555</v>
      </c>
      <c r="G333" s="234"/>
      <c r="H333" s="236" t="s">
        <v>30</v>
      </c>
      <c r="I333" s="238"/>
      <c r="J333" s="234"/>
      <c r="K333" s="234"/>
      <c r="L333" s="239"/>
      <c r="M333" s="240"/>
      <c r="N333" s="241"/>
      <c r="O333" s="241"/>
      <c r="P333" s="241"/>
      <c r="Q333" s="241"/>
      <c r="R333" s="241"/>
      <c r="S333" s="241"/>
      <c r="T333" s="242"/>
      <c r="AT333" s="243" t="s">
        <v>171</v>
      </c>
      <c r="AU333" s="243" t="s">
        <v>84</v>
      </c>
      <c r="AV333" s="11" t="s">
        <v>82</v>
      </c>
      <c r="AW333" s="11" t="s">
        <v>37</v>
      </c>
      <c r="AX333" s="11" t="s">
        <v>74</v>
      </c>
      <c r="AY333" s="243" t="s">
        <v>161</v>
      </c>
    </row>
    <row r="334" s="12" customFormat="1">
      <c r="B334" s="244"/>
      <c r="C334" s="245"/>
      <c r="D334" s="235" t="s">
        <v>171</v>
      </c>
      <c r="E334" s="246" t="s">
        <v>30</v>
      </c>
      <c r="F334" s="247" t="s">
        <v>556</v>
      </c>
      <c r="G334" s="245"/>
      <c r="H334" s="248">
        <v>160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AT334" s="254" t="s">
        <v>171</v>
      </c>
      <c r="AU334" s="254" t="s">
        <v>84</v>
      </c>
      <c r="AV334" s="12" t="s">
        <v>84</v>
      </c>
      <c r="AW334" s="12" t="s">
        <v>37</v>
      </c>
      <c r="AX334" s="12" t="s">
        <v>82</v>
      </c>
      <c r="AY334" s="254" t="s">
        <v>161</v>
      </c>
    </row>
    <row r="335" s="1" customFormat="1" ht="38.25" customHeight="1">
      <c r="B335" s="46"/>
      <c r="C335" s="221" t="s">
        <v>557</v>
      </c>
      <c r="D335" s="221" t="s">
        <v>164</v>
      </c>
      <c r="E335" s="222" t="s">
        <v>558</v>
      </c>
      <c r="F335" s="223" t="s">
        <v>559</v>
      </c>
      <c r="G335" s="224" t="s">
        <v>204</v>
      </c>
      <c r="H335" s="225">
        <v>0.44</v>
      </c>
      <c r="I335" s="226"/>
      <c r="J335" s="227">
        <f>ROUND(I335*H335,2)</f>
        <v>0</v>
      </c>
      <c r="K335" s="223" t="s">
        <v>168</v>
      </c>
      <c r="L335" s="72"/>
      <c r="M335" s="228" t="s">
        <v>30</v>
      </c>
      <c r="N335" s="229" t="s">
        <v>45</v>
      </c>
      <c r="O335" s="47"/>
      <c r="P335" s="230">
        <f>O335*H335</f>
        <v>0</v>
      </c>
      <c r="Q335" s="230">
        <v>0.00108</v>
      </c>
      <c r="R335" s="230">
        <f>Q335*H335</f>
        <v>0.0004752</v>
      </c>
      <c r="S335" s="230">
        <v>0</v>
      </c>
      <c r="T335" s="231">
        <f>S335*H335</f>
        <v>0</v>
      </c>
      <c r="AR335" s="24" t="s">
        <v>263</v>
      </c>
      <c r="AT335" s="24" t="s">
        <v>164</v>
      </c>
      <c r="AU335" s="24" t="s">
        <v>84</v>
      </c>
      <c r="AY335" s="24" t="s">
        <v>161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24" t="s">
        <v>82</v>
      </c>
      <c r="BK335" s="232">
        <f>ROUND(I335*H335,2)</f>
        <v>0</v>
      </c>
      <c r="BL335" s="24" t="s">
        <v>263</v>
      </c>
      <c r="BM335" s="24" t="s">
        <v>560</v>
      </c>
    </row>
    <row r="336" s="11" customFormat="1">
      <c r="B336" s="233"/>
      <c r="C336" s="234"/>
      <c r="D336" s="235" t="s">
        <v>171</v>
      </c>
      <c r="E336" s="236" t="s">
        <v>30</v>
      </c>
      <c r="F336" s="237" t="s">
        <v>561</v>
      </c>
      <c r="G336" s="234"/>
      <c r="H336" s="236" t="s">
        <v>30</v>
      </c>
      <c r="I336" s="238"/>
      <c r="J336" s="234"/>
      <c r="K336" s="234"/>
      <c r="L336" s="239"/>
      <c r="M336" s="240"/>
      <c r="N336" s="241"/>
      <c r="O336" s="241"/>
      <c r="P336" s="241"/>
      <c r="Q336" s="241"/>
      <c r="R336" s="241"/>
      <c r="S336" s="241"/>
      <c r="T336" s="242"/>
      <c r="AT336" s="243" t="s">
        <v>171</v>
      </c>
      <c r="AU336" s="243" t="s">
        <v>84</v>
      </c>
      <c r="AV336" s="11" t="s">
        <v>82</v>
      </c>
      <c r="AW336" s="11" t="s">
        <v>37</v>
      </c>
      <c r="AX336" s="11" t="s">
        <v>74</v>
      </c>
      <c r="AY336" s="243" t="s">
        <v>161</v>
      </c>
    </row>
    <row r="337" s="12" customFormat="1">
      <c r="B337" s="244"/>
      <c r="C337" s="245"/>
      <c r="D337" s="235" t="s">
        <v>171</v>
      </c>
      <c r="E337" s="246" t="s">
        <v>30</v>
      </c>
      <c r="F337" s="247" t="s">
        <v>562</v>
      </c>
      <c r="G337" s="245"/>
      <c r="H337" s="248">
        <v>0.44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AT337" s="254" t="s">
        <v>171</v>
      </c>
      <c r="AU337" s="254" t="s">
        <v>84</v>
      </c>
      <c r="AV337" s="12" t="s">
        <v>84</v>
      </c>
      <c r="AW337" s="12" t="s">
        <v>37</v>
      </c>
      <c r="AX337" s="12" t="s">
        <v>82</v>
      </c>
      <c r="AY337" s="254" t="s">
        <v>161</v>
      </c>
    </row>
    <row r="338" s="1" customFormat="1" ht="38.25" customHeight="1">
      <c r="B338" s="46"/>
      <c r="C338" s="221" t="s">
        <v>563</v>
      </c>
      <c r="D338" s="221" t="s">
        <v>164</v>
      </c>
      <c r="E338" s="222" t="s">
        <v>564</v>
      </c>
      <c r="F338" s="223" t="s">
        <v>565</v>
      </c>
      <c r="G338" s="224" t="s">
        <v>167</v>
      </c>
      <c r="H338" s="225">
        <v>1.3220000000000001</v>
      </c>
      <c r="I338" s="226"/>
      <c r="J338" s="227">
        <f>ROUND(I338*H338,2)</f>
        <v>0</v>
      </c>
      <c r="K338" s="223" t="s">
        <v>168</v>
      </c>
      <c r="L338" s="72"/>
      <c r="M338" s="228" t="s">
        <v>30</v>
      </c>
      <c r="N338" s="229" t="s">
        <v>45</v>
      </c>
      <c r="O338" s="47"/>
      <c r="P338" s="230">
        <f>O338*H338</f>
        <v>0</v>
      </c>
      <c r="Q338" s="230">
        <v>0</v>
      </c>
      <c r="R338" s="230">
        <f>Q338*H338</f>
        <v>0</v>
      </c>
      <c r="S338" s="230">
        <v>0</v>
      </c>
      <c r="T338" s="231">
        <f>S338*H338</f>
        <v>0</v>
      </c>
      <c r="AR338" s="24" t="s">
        <v>263</v>
      </c>
      <c r="AT338" s="24" t="s">
        <v>164</v>
      </c>
      <c r="AU338" s="24" t="s">
        <v>84</v>
      </c>
      <c r="AY338" s="24" t="s">
        <v>161</v>
      </c>
      <c r="BE338" s="232">
        <f>IF(N338="základní",J338,0)</f>
        <v>0</v>
      </c>
      <c r="BF338" s="232">
        <f>IF(N338="snížená",J338,0)</f>
        <v>0</v>
      </c>
      <c r="BG338" s="232">
        <f>IF(N338="zákl. přenesená",J338,0)</f>
        <v>0</v>
      </c>
      <c r="BH338" s="232">
        <f>IF(N338="sníž. přenesená",J338,0)</f>
        <v>0</v>
      </c>
      <c r="BI338" s="232">
        <f>IF(N338="nulová",J338,0)</f>
        <v>0</v>
      </c>
      <c r="BJ338" s="24" t="s">
        <v>82</v>
      </c>
      <c r="BK338" s="232">
        <f>ROUND(I338*H338,2)</f>
        <v>0</v>
      </c>
      <c r="BL338" s="24" t="s">
        <v>263</v>
      </c>
      <c r="BM338" s="24" t="s">
        <v>566</v>
      </c>
    </row>
    <row r="339" s="10" customFormat="1" ht="29.88" customHeight="1">
      <c r="B339" s="205"/>
      <c r="C339" s="206"/>
      <c r="D339" s="207" t="s">
        <v>73</v>
      </c>
      <c r="E339" s="219" t="s">
        <v>567</v>
      </c>
      <c r="F339" s="219" t="s">
        <v>568</v>
      </c>
      <c r="G339" s="206"/>
      <c r="H339" s="206"/>
      <c r="I339" s="209"/>
      <c r="J339" s="220">
        <f>BK339</f>
        <v>0</v>
      </c>
      <c r="K339" s="206"/>
      <c r="L339" s="211"/>
      <c r="M339" s="212"/>
      <c r="N339" s="213"/>
      <c r="O339" s="213"/>
      <c r="P339" s="214">
        <f>SUM(P340:P368)</f>
        <v>0</v>
      </c>
      <c r="Q339" s="213"/>
      <c r="R339" s="214">
        <f>SUM(R340:R368)</f>
        <v>0.92148875000000008</v>
      </c>
      <c r="S339" s="213"/>
      <c r="T339" s="215">
        <f>SUM(T340:T368)</f>
        <v>0</v>
      </c>
      <c r="AR339" s="216" t="s">
        <v>84</v>
      </c>
      <c r="AT339" s="217" t="s">
        <v>73</v>
      </c>
      <c r="AU339" s="217" t="s">
        <v>82</v>
      </c>
      <c r="AY339" s="216" t="s">
        <v>161</v>
      </c>
      <c r="BK339" s="218">
        <f>SUM(BK340:BK368)</f>
        <v>0</v>
      </c>
    </row>
    <row r="340" s="1" customFormat="1" ht="25.5" customHeight="1">
      <c r="B340" s="46"/>
      <c r="C340" s="221" t="s">
        <v>569</v>
      </c>
      <c r="D340" s="221" t="s">
        <v>164</v>
      </c>
      <c r="E340" s="222" t="s">
        <v>570</v>
      </c>
      <c r="F340" s="223" t="s">
        <v>571</v>
      </c>
      <c r="G340" s="224" t="s">
        <v>176</v>
      </c>
      <c r="H340" s="225">
        <v>51.296999999999997</v>
      </c>
      <c r="I340" s="226"/>
      <c r="J340" s="227">
        <f>ROUND(I340*H340,2)</f>
        <v>0</v>
      </c>
      <c r="K340" s="223" t="s">
        <v>168</v>
      </c>
      <c r="L340" s="72"/>
      <c r="M340" s="228" t="s">
        <v>30</v>
      </c>
      <c r="N340" s="229" t="s">
        <v>45</v>
      </c>
      <c r="O340" s="47"/>
      <c r="P340" s="230">
        <f>O340*H340</f>
        <v>0</v>
      </c>
      <c r="Q340" s="230">
        <v>0.00117</v>
      </c>
      <c r="R340" s="230">
        <f>Q340*H340</f>
        <v>0.06001749</v>
      </c>
      <c r="S340" s="230">
        <v>0</v>
      </c>
      <c r="T340" s="231">
        <f>S340*H340</f>
        <v>0</v>
      </c>
      <c r="AR340" s="24" t="s">
        <v>169</v>
      </c>
      <c r="AT340" s="24" t="s">
        <v>164</v>
      </c>
      <c r="AU340" s="24" t="s">
        <v>84</v>
      </c>
      <c r="AY340" s="24" t="s">
        <v>161</v>
      </c>
      <c r="BE340" s="232">
        <f>IF(N340="základní",J340,0)</f>
        <v>0</v>
      </c>
      <c r="BF340" s="232">
        <f>IF(N340="snížená",J340,0)</f>
        <v>0</v>
      </c>
      <c r="BG340" s="232">
        <f>IF(N340="zákl. přenesená",J340,0)</f>
        <v>0</v>
      </c>
      <c r="BH340" s="232">
        <f>IF(N340="sníž. přenesená",J340,0)</f>
        <v>0</v>
      </c>
      <c r="BI340" s="232">
        <f>IF(N340="nulová",J340,0)</f>
        <v>0</v>
      </c>
      <c r="BJ340" s="24" t="s">
        <v>82</v>
      </c>
      <c r="BK340" s="232">
        <f>ROUND(I340*H340,2)</f>
        <v>0</v>
      </c>
      <c r="BL340" s="24" t="s">
        <v>169</v>
      </c>
      <c r="BM340" s="24" t="s">
        <v>572</v>
      </c>
    </row>
    <row r="341" s="11" customFormat="1">
      <c r="B341" s="233"/>
      <c r="C341" s="234"/>
      <c r="D341" s="235" t="s">
        <v>171</v>
      </c>
      <c r="E341" s="236" t="s">
        <v>30</v>
      </c>
      <c r="F341" s="237" t="s">
        <v>573</v>
      </c>
      <c r="G341" s="234"/>
      <c r="H341" s="236" t="s">
        <v>30</v>
      </c>
      <c r="I341" s="238"/>
      <c r="J341" s="234"/>
      <c r="K341" s="234"/>
      <c r="L341" s="239"/>
      <c r="M341" s="240"/>
      <c r="N341" s="241"/>
      <c r="O341" s="241"/>
      <c r="P341" s="241"/>
      <c r="Q341" s="241"/>
      <c r="R341" s="241"/>
      <c r="S341" s="241"/>
      <c r="T341" s="242"/>
      <c r="AT341" s="243" t="s">
        <v>171</v>
      </c>
      <c r="AU341" s="243" t="s">
        <v>84</v>
      </c>
      <c r="AV341" s="11" t="s">
        <v>82</v>
      </c>
      <c r="AW341" s="11" t="s">
        <v>37</v>
      </c>
      <c r="AX341" s="11" t="s">
        <v>74</v>
      </c>
      <c r="AY341" s="243" t="s">
        <v>161</v>
      </c>
    </row>
    <row r="342" s="11" customFormat="1">
      <c r="B342" s="233"/>
      <c r="C342" s="234"/>
      <c r="D342" s="235" t="s">
        <v>171</v>
      </c>
      <c r="E342" s="236" t="s">
        <v>30</v>
      </c>
      <c r="F342" s="237" t="s">
        <v>574</v>
      </c>
      <c r="G342" s="234"/>
      <c r="H342" s="236" t="s">
        <v>30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AT342" s="243" t="s">
        <v>171</v>
      </c>
      <c r="AU342" s="243" t="s">
        <v>84</v>
      </c>
      <c r="AV342" s="11" t="s">
        <v>82</v>
      </c>
      <c r="AW342" s="11" t="s">
        <v>37</v>
      </c>
      <c r="AX342" s="11" t="s">
        <v>74</v>
      </c>
      <c r="AY342" s="243" t="s">
        <v>161</v>
      </c>
    </row>
    <row r="343" s="12" customFormat="1">
      <c r="B343" s="244"/>
      <c r="C343" s="245"/>
      <c r="D343" s="235" t="s">
        <v>171</v>
      </c>
      <c r="E343" s="246" t="s">
        <v>30</v>
      </c>
      <c r="F343" s="247" t="s">
        <v>575</v>
      </c>
      <c r="G343" s="245"/>
      <c r="H343" s="248">
        <v>51.296999999999997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AT343" s="254" t="s">
        <v>171</v>
      </c>
      <c r="AU343" s="254" t="s">
        <v>84</v>
      </c>
      <c r="AV343" s="12" t="s">
        <v>84</v>
      </c>
      <c r="AW343" s="12" t="s">
        <v>37</v>
      </c>
      <c r="AX343" s="12" t="s">
        <v>82</v>
      </c>
      <c r="AY343" s="254" t="s">
        <v>161</v>
      </c>
    </row>
    <row r="344" s="1" customFormat="1" ht="25.5" customHeight="1">
      <c r="B344" s="46"/>
      <c r="C344" s="277" t="s">
        <v>576</v>
      </c>
      <c r="D344" s="277" t="s">
        <v>430</v>
      </c>
      <c r="E344" s="278" t="s">
        <v>577</v>
      </c>
      <c r="F344" s="279" t="s">
        <v>578</v>
      </c>
      <c r="G344" s="280" t="s">
        <v>176</v>
      </c>
      <c r="H344" s="281">
        <v>53.994999999999997</v>
      </c>
      <c r="I344" s="282"/>
      <c r="J344" s="283">
        <f>ROUND(I344*H344,2)</f>
        <v>0</v>
      </c>
      <c r="K344" s="279" t="s">
        <v>30</v>
      </c>
      <c r="L344" s="284"/>
      <c r="M344" s="285" t="s">
        <v>30</v>
      </c>
      <c r="N344" s="286" t="s">
        <v>45</v>
      </c>
      <c r="O344" s="47"/>
      <c r="P344" s="230">
        <f>O344*H344</f>
        <v>0</v>
      </c>
      <c r="Q344" s="230">
        <v>0.0017600000000000001</v>
      </c>
      <c r="R344" s="230">
        <f>Q344*H344</f>
        <v>0.095031199999999996</v>
      </c>
      <c r="S344" s="230">
        <v>0</v>
      </c>
      <c r="T344" s="231">
        <f>S344*H344</f>
        <v>0</v>
      </c>
      <c r="AR344" s="24" t="s">
        <v>210</v>
      </c>
      <c r="AT344" s="24" t="s">
        <v>430</v>
      </c>
      <c r="AU344" s="24" t="s">
        <v>84</v>
      </c>
      <c r="AY344" s="24" t="s">
        <v>161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24" t="s">
        <v>82</v>
      </c>
      <c r="BK344" s="232">
        <f>ROUND(I344*H344,2)</f>
        <v>0</v>
      </c>
      <c r="BL344" s="24" t="s">
        <v>169</v>
      </c>
      <c r="BM344" s="24" t="s">
        <v>579</v>
      </c>
    </row>
    <row r="345" s="11" customFormat="1">
      <c r="B345" s="233"/>
      <c r="C345" s="234"/>
      <c r="D345" s="235" t="s">
        <v>171</v>
      </c>
      <c r="E345" s="236" t="s">
        <v>30</v>
      </c>
      <c r="F345" s="237" t="s">
        <v>580</v>
      </c>
      <c r="G345" s="234"/>
      <c r="H345" s="236" t="s">
        <v>30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AT345" s="243" t="s">
        <v>171</v>
      </c>
      <c r="AU345" s="243" t="s">
        <v>84</v>
      </c>
      <c r="AV345" s="11" t="s">
        <v>82</v>
      </c>
      <c r="AW345" s="11" t="s">
        <v>37</v>
      </c>
      <c r="AX345" s="11" t="s">
        <v>74</v>
      </c>
      <c r="AY345" s="243" t="s">
        <v>161</v>
      </c>
    </row>
    <row r="346" s="12" customFormat="1">
      <c r="B346" s="244"/>
      <c r="C346" s="245"/>
      <c r="D346" s="235" t="s">
        <v>171</v>
      </c>
      <c r="E346" s="246" t="s">
        <v>30</v>
      </c>
      <c r="F346" s="247" t="s">
        <v>581</v>
      </c>
      <c r="G346" s="245"/>
      <c r="H346" s="248">
        <v>53.994999999999997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AT346" s="254" t="s">
        <v>171</v>
      </c>
      <c r="AU346" s="254" t="s">
        <v>84</v>
      </c>
      <c r="AV346" s="12" t="s">
        <v>84</v>
      </c>
      <c r="AW346" s="12" t="s">
        <v>37</v>
      </c>
      <c r="AX346" s="12" t="s">
        <v>82</v>
      </c>
      <c r="AY346" s="254" t="s">
        <v>161</v>
      </c>
    </row>
    <row r="347" s="11" customFormat="1">
      <c r="B347" s="233"/>
      <c r="C347" s="234"/>
      <c r="D347" s="235" t="s">
        <v>171</v>
      </c>
      <c r="E347" s="236" t="s">
        <v>30</v>
      </c>
      <c r="F347" s="237" t="s">
        <v>582</v>
      </c>
      <c r="G347" s="234"/>
      <c r="H347" s="236" t="s">
        <v>30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AT347" s="243" t="s">
        <v>171</v>
      </c>
      <c r="AU347" s="243" t="s">
        <v>84</v>
      </c>
      <c r="AV347" s="11" t="s">
        <v>82</v>
      </c>
      <c r="AW347" s="11" t="s">
        <v>37</v>
      </c>
      <c r="AX347" s="11" t="s">
        <v>74</v>
      </c>
      <c r="AY347" s="243" t="s">
        <v>161</v>
      </c>
    </row>
    <row r="348" s="1" customFormat="1" ht="38.25" customHeight="1">
      <c r="B348" s="46"/>
      <c r="C348" s="221" t="s">
        <v>583</v>
      </c>
      <c r="D348" s="221" t="s">
        <v>164</v>
      </c>
      <c r="E348" s="222" t="s">
        <v>584</v>
      </c>
      <c r="F348" s="223" t="s">
        <v>585</v>
      </c>
      <c r="G348" s="224" t="s">
        <v>176</v>
      </c>
      <c r="H348" s="225">
        <v>40.002000000000002</v>
      </c>
      <c r="I348" s="226"/>
      <c r="J348" s="227">
        <f>ROUND(I348*H348,2)</f>
        <v>0</v>
      </c>
      <c r="K348" s="223" t="s">
        <v>168</v>
      </c>
      <c r="L348" s="72"/>
      <c r="M348" s="228" t="s">
        <v>30</v>
      </c>
      <c r="N348" s="229" t="s">
        <v>45</v>
      </c>
      <c r="O348" s="47"/>
      <c r="P348" s="230">
        <f>O348*H348</f>
        <v>0</v>
      </c>
      <c r="Q348" s="230">
        <v>0.01223</v>
      </c>
      <c r="R348" s="230">
        <f>Q348*H348</f>
        <v>0.48922446000000003</v>
      </c>
      <c r="S348" s="230">
        <v>0</v>
      </c>
      <c r="T348" s="231">
        <f>S348*H348</f>
        <v>0</v>
      </c>
      <c r="AR348" s="24" t="s">
        <v>263</v>
      </c>
      <c r="AT348" s="24" t="s">
        <v>164</v>
      </c>
      <c r="AU348" s="24" t="s">
        <v>84</v>
      </c>
      <c r="AY348" s="24" t="s">
        <v>161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24" t="s">
        <v>82</v>
      </c>
      <c r="BK348" s="232">
        <f>ROUND(I348*H348,2)</f>
        <v>0</v>
      </c>
      <c r="BL348" s="24" t="s">
        <v>263</v>
      </c>
      <c r="BM348" s="24" t="s">
        <v>586</v>
      </c>
    </row>
    <row r="349" s="11" customFormat="1">
      <c r="B349" s="233"/>
      <c r="C349" s="234"/>
      <c r="D349" s="235" t="s">
        <v>171</v>
      </c>
      <c r="E349" s="236" t="s">
        <v>30</v>
      </c>
      <c r="F349" s="237" t="s">
        <v>587</v>
      </c>
      <c r="G349" s="234"/>
      <c r="H349" s="236" t="s">
        <v>30</v>
      </c>
      <c r="I349" s="238"/>
      <c r="J349" s="234"/>
      <c r="K349" s="234"/>
      <c r="L349" s="239"/>
      <c r="M349" s="240"/>
      <c r="N349" s="241"/>
      <c r="O349" s="241"/>
      <c r="P349" s="241"/>
      <c r="Q349" s="241"/>
      <c r="R349" s="241"/>
      <c r="S349" s="241"/>
      <c r="T349" s="242"/>
      <c r="AT349" s="243" t="s">
        <v>171</v>
      </c>
      <c r="AU349" s="243" t="s">
        <v>84</v>
      </c>
      <c r="AV349" s="11" t="s">
        <v>82</v>
      </c>
      <c r="AW349" s="11" t="s">
        <v>37</v>
      </c>
      <c r="AX349" s="11" t="s">
        <v>74</v>
      </c>
      <c r="AY349" s="243" t="s">
        <v>161</v>
      </c>
    </row>
    <row r="350" s="12" customFormat="1">
      <c r="B350" s="244"/>
      <c r="C350" s="245"/>
      <c r="D350" s="235" t="s">
        <v>171</v>
      </c>
      <c r="E350" s="246" t="s">
        <v>30</v>
      </c>
      <c r="F350" s="247" t="s">
        <v>588</v>
      </c>
      <c r="G350" s="245"/>
      <c r="H350" s="248">
        <v>7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AT350" s="254" t="s">
        <v>171</v>
      </c>
      <c r="AU350" s="254" t="s">
        <v>84</v>
      </c>
      <c r="AV350" s="12" t="s">
        <v>84</v>
      </c>
      <c r="AW350" s="12" t="s">
        <v>37</v>
      </c>
      <c r="AX350" s="12" t="s">
        <v>74</v>
      </c>
      <c r="AY350" s="254" t="s">
        <v>161</v>
      </c>
    </row>
    <row r="351" s="12" customFormat="1">
      <c r="B351" s="244"/>
      <c r="C351" s="245"/>
      <c r="D351" s="235" t="s">
        <v>171</v>
      </c>
      <c r="E351" s="246" t="s">
        <v>30</v>
      </c>
      <c r="F351" s="247" t="s">
        <v>589</v>
      </c>
      <c r="G351" s="245"/>
      <c r="H351" s="248">
        <v>7.2000000000000002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AT351" s="254" t="s">
        <v>171</v>
      </c>
      <c r="AU351" s="254" t="s">
        <v>84</v>
      </c>
      <c r="AV351" s="12" t="s">
        <v>84</v>
      </c>
      <c r="AW351" s="12" t="s">
        <v>37</v>
      </c>
      <c r="AX351" s="12" t="s">
        <v>74</v>
      </c>
      <c r="AY351" s="254" t="s">
        <v>161</v>
      </c>
    </row>
    <row r="352" s="11" customFormat="1">
      <c r="B352" s="233"/>
      <c r="C352" s="234"/>
      <c r="D352" s="235" t="s">
        <v>171</v>
      </c>
      <c r="E352" s="236" t="s">
        <v>30</v>
      </c>
      <c r="F352" s="237" t="s">
        <v>590</v>
      </c>
      <c r="G352" s="234"/>
      <c r="H352" s="236" t="s">
        <v>30</v>
      </c>
      <c r="I352" s="238"/>
      <c r="J352" s="234"/>
      <c r="K352" s="234"/>
      <c r="L352" s="239"/>
      <c r="M352" s="240"/>
      <c r="N352" s="241"/>
      <c r="O352" s="241"/>
      <c r="P352" s="241"/>
      <c r="Q352" s="241"/>
      <c r="R352" s="241"/>
      <c r="S352" s="241"/>
      <c r="T352" s="242"/>
      <c r="AT352" s="243" t="s">
        <v>171</v>
      </c>
      <c r="AU352" s="243" t="s">
        <v>84</v>
      </c>
      <c r="AV352" s="11" t="s">
        <v>82</v>
      </c>
      <c r="AW352" s="11" t="s">
        <v>37</v>
      </c>
      <c r="AX352" s="11" t="s">
        <v>74</v>
      </c>
      <c r="AY352" s="243" t="s">
        <v>161</v>
      </c>
    </row>
    <row r="353" s="12" customFormat="1">
      <c r="B353" s="244"/>
      <c r="C353" s="245"/>
      <c r="D353" s="235" t="s">
        <v>171</v>
      </c>
      <c r="E353" s="246" t="s">
        <v>30</v>
      </c>
      <c r="F353" s="247" t="s">
        <v>591</v>
      </c>
      <c r="G353" s="245"/>
      <c r="H353" s="248">
        <v>6.4320000000000004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AT353" s="254" t="s">
        <v>171</v>
      </c>
      <c r="AU353" s="254" t="s">
        <v>84</v>
      </c>
      <c r="AV353" s="12" t="s">
        <v>84</v>
      </c>
      <c r="AW353" s="12" t="s">
        <v>37</v>
      </c>
      <c r="AX353" s="12" t="s">
        <v>74</v>
      </c>
      <c r="AY353" s="254" t="s">
        <v>161</v>
      </c>
    </row>
    <row r="354" s="12" customFormat="1">
      <c r="B354" s="244"/>
      <c r="C354" s="245"/>
      <c r="D354" s="235" t="s">
        <v>171</v>
      </c>
      <c r="E354" s="246" t="s">
        <v>30</v>
      </c>
      <c r="F354" s="247" t="s">
        <v>592</v>
      </c>
      <c r="G354" s="245"/>
      <c r="H354" s="248">
        <v>2.7999999999999998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AT354" s="254" t="s">
        <v>171</v>
      </c>
      <c r="AU354" s="254" t="s">
        <v>84</v>
      </c>
      <c r="AV354" s="12" t="s">
        <v>84</v>
      </c>
      <c r="AW354" s="12" t="s">
        <v>37</v>
      </c>
      <c r="AX354" s="12" t="s">
        <v>74</v>
      </c>
      <c r="AY354" s="254" t="s">
        <v>161</v>
      </c>
    </row>
    <row r="355" s="12" customFormat="1">
      <c r="B355" s="244"/>
      <c r="C355" s="245"/>
      <c r="D355" s="235" t="s">
        <v>171</v>
      </c>
      <c r="E355" s="246" t="s">
        <v>30</v>
      </c>
      <c r="F355" s="247" t="s">
        <v>593</v>
      </c>
      <c r="G355" s="245"/>
      <c r="H355" s="248">
        <v>4.5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AT355" s="254" t="s">
        <v>171</v>
      </c>
      <c r="AU355" s="254" t="s">
        <v>84</v>
      </c>
      <c r="AV355" s="12" t="s">
        <v>84</v>
      </c>
      <c r="AW355" s="12" t="s">
        <v>37</v>
      </c>
      <c r="AX355" s="12" t="s">
        <v>74</v>
      </c>
      <c r="AY355" s="254" t="s">
        <v>161</v>
      </c>
    </row>
    <row r="356" s="11" customFormat="1">
      <c r="B356" s="233"/>
      <c r="C356" s="234"/>
      <c r="D356" s="235" t="s">
        <v>171</v>
      </c>
      <c r="E356" s="236" t="s">
        <v>30</v>
      </c>
      <c r="F356" s="237" t="s">
        <v>594</v>
      </c>
      <c r="G356" s="234"/>
      <c r="H356" s="236" t="s">
        <v>30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AT356" s="243" t="s">
        <v>171</v>
      </c>
      <c r="AU356" s="243" t="s">
        <v>84</v>
      </c>
      <c r="AV356" s="11" t="s">
        <v>82</v>
      </c>
      <c r="AW356" s="11" t="s">
        <v>37</v>
      </c>
      <c r="AX356" s="11" t="s">
        <v>74</v>
      </c>
      <c r="AY356" s="243" t="s">
        <v>161</v>
      </c>
    </row>
    <row r="357" s="12" customFormat="1">
      <c r="B357" s="244"/>
      <c r="C357" s="245"/>
      <c r="D357" s="235" t="s">
        <v>171</v>
      </c>
      <c r="E357" s="246" t="s">
        <v>30</v>
      </c>
      <c r="F357" s="247" t="s">
        <v>595</v>
      </c>
      <c r="G357" s="245"/>
      <c r="H357" s="248">
        <v>10.44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AT357" s="254" t="s">
        <v>171</v>
      </c>
      <c r="AU357" s="254" t="s">
        <v>84</v>
      </c>
      <c r="AV357" s="12" t="s">
        <v>84</v>
      </c>
      <c r="AW357" s="12" t="s">
        <v>37</v>
      </c>
      <c r="AX357" s="12" t="s">
        <v>74</v>
      </c>
      <c r="AY357" s="254" t="s">
        <v>161</v>
      </c>
    </row>
    <row r="358" s="12" customFormat="1">
      <c r="B358" s="244"/>
      <c r="C358" s="245"/>
      <c r="D358" s="235" t="s">
        <v>171</v>
      </c>
      <c r="E358" s="246" t="s">
        <v>30</v>
      </c>
      <c r="F358" s="247" t="s">
        <v>596</v>
      </c>
      <c r="G358" s="245"/>
      <c r="H358" s="248">
        <v>1.6299999999999999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AT358" s="254" t="s">
        <v>171</v>
      </c>
      <c r="AU358" s="254" t="s">
        <v>84</v>
      </c>
      <c r="AV358" s="12" t="s">
        <v>84</v>
      </c>
      <c r="AW358" s="12" t="s">
        <v>37</v>
      </c>
      <c r="AX358" s="12" t="s">
        <v>74</v>
      </c>
      <c r="AY358" s="254" t="s">
        <v>161</v>
      </c>
    </row>
    <row r="359" s="13" customFormat="1">
      <c r="B359" s="255"/>
      <c r="C359" s="256"/>
      <c r="D359" s="235" t="s">
        <v>171</v>
      </c>
      <c r="E359" s="257" t="s">
        <v>30</v>
      </c>
      <c r="F359" s="258" t="s">
        <v>182</v>
      </c>
      <c r="G359" s="256"/>
      <c r="H359" s="259">
        <v>40.002000000000002</v>
      </c>
      <c r="I359" s="260"/>
      <c r="J359" s="256"/>
      <c r="K359" s="256"/>
      <c r="L359" s="261"/>
      <c r="M359" s="262"/>
      <c r="N359" s="263"/>
      <c r="O359" s="263"/>
      <c r="P359" s="263"/>
      <c r="Q359" s="263"/>
      <c r="R359" s="263"/>
      <c r="S359" s="263"/>
      <c r="T359" s="264"/>
      <c r="AT359" s="265" t="s">
        <v>171</v>
      </c>
      <c r="AU359" s="265" t="s">
        <v>84</v>
      </c>
      <c r="AV359" s="13" t="s">
        <v>169</v>
      </c>
      <c r="AW359" s="13" t="s">
        <v>37</v>
      </c>
      <c r="AX359" s="13" t="s">
        <v>82</v>
      </c>
      <c r="AY359" s="265" t="s">
        <v>161</v>
      </c>
    </row>
    <row r="360" s="1" customFormat="1" ht="25.5" customHeight="1">
      <c r="B360" s="46"/>
      <c r="C360" s="221" t="s">
        <v>597</v>
      </c>
      <c r="D360" s="221" t="s">
        <v>164</v>
      </c>
      <c r="E360" s="222" t="s">
        <v>598</v>
      </c>
      <c r="F360" s="223" t="s">
        <v>599</v>
      </c>
      <c r="G360" s="224" t="s">
        <v>176</v>
      </c>
      <c r="H360" s="225">
        <v>40</v>
      </c>
      <c r="I360" s="226"/>
      <c r="J360" s="227">
        <f>ROUND(I360*H360,2)</f>
        <v>0</v>
      </c>
      <c r="K360" s="223" t="s">
        <v>168</v>
      </c>
      <c r="L360" s="72"/>
      <c r="M360" s="228" t="s">
        <v>30</v>
      </c>
      <c r="N360" s="229" t="s">
        <v>45</v>
      </c>
      <c r="O360" s="47"/>
      <c r="P360" s="230">
        <f>O360*H360</f>
        <v>0</v>
      </c>
      <c r="Q360" s="230">
        <v>0.00010000000000000001</v>
      </c>
      <c r="R360" s="230">
        <f>Q360*H360</f>
        <v>0.0040000000000000001</v>
      </c>
      <c r="S360" s="230">
        <v>0</v>
      </c>
      <c r="T360" s="231">
        <f>S360*H360</f>
        <v>0</v>
      </c>
      <c r="AR360" s="24" t="s">
        <v>263</v>
      </c>
      <c r="AT360" s="24" t="s">
        <v>164</v>
      </c>
      <c r="AU360" s="24" t="s">
        <v>84</v>
      </c>
      <c r="AY360" s="24" t="s">
        <v>161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24" t="s">
        <v>82</v>
      </c>
      <c r="BK360" s="232">
        <f>ROUND(I360*H360,2)</f>
        <v>0</v>
      </c>
      <c r="BL360" s="24" t="s">
        <v>263</v>
      </c>
      <c r="BM360" s="24" t="s">
        <v>600</v>
      </c>
    </row>
    <row r="361" s="11" customFormat="1">
      <c r="B361" s="233"/>
      <c r="C361" s="234"/>
      <c r="D361" s="235" t="s">
        <v>171</v>
      </c>
      <c r="E361" s="236" t="s">
        <v>30</v>
      </c>
      <c r="F361" s="237" t="s">
        <v>601</v>
      </c>
      <c r="G361" s="234"/>
      <c r="H361" s="236" t="s">
        <v>30</v>
      </c>
      <c r="I361" s="238"/>
      <c r="J361" s="234"/>
      <c r="K361" s="234"/>
      <c r="L361" s="239"/>
      <c r="M361" s="240"/>
      <c r="N361" s="241"/>
      <c r="O361" s="241"/>
      <c r="P361" s="241"/>
      <c r="Q361" s="241"/>
      <c r="R361" s="241"/>
      <c r="S361" s="241"/>
      <c r="T361" s="242"/>
      <c r="AT361" s="243" t="s">
        <v>171</v>
      </c>
      <c r="AU361" s="243" t="s">
        <v>84</v>
      </c>
      <c r="AV361" s="11" t="s">
        <v>82</v>
      </c>
      <c r="AW361" s="11" t="s">
        <v>37</v>
      </c>
      <c r="AX361" s="11" t="s">
        <v>74</v>
      </c>
      <c r="AY361" s="243" t="s">
        <v>161</v>
      </c>
    </row>
    <row r="362" s="12" customFormat="1">
      <c r="B362" s="244"/>
      <c r="C362" s="245"/>
      <c r="D362" s="235" t="s">
        <v>171</v>
      </c>
      <c r="E362" s="246" t="s">
        <v>30</v>
      </c>
      <c r="F362" s="247" t="s">
        <v>602</v>
      </c>
      <c r="G362" s="245"/>
      <c r="H362" s="248">
        <v>40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AT362" s="254" t="s">
        <v>171</v>
      </c>
      <c r="AU362" s="254" t="s">
        <v>84</v>
      </c>
      <c r="AV362" s="12" t="s">
        <v>84</v>
      </c>
      <c r="AW362" s="12" t="s">
        <v>37</v>
      </c>
      <c r="AX362" s="12" t="s">
        <v>82</v>
      </c>
      <c r="AY362" s="254" t="s">
        <v>161</v>
      </c>
    </row>
    <row r="363" s="1" customFormat="1" ht="38.25" customHeight="1">
      <c r="B363" s="46"/>
      <c r="C363" s="221" t="s">
        <v>603</v>
      </c>
      <c r="D363" s="221" t="s">
        <v>164</v>
      </c>
      <c r="E363" s="222" t="s">
        <v>604</v>
      </c>
      <c r="F363" s="223" t="s">
        <v>605</v>
      </c>
      <c r="G363" s="224" t="s">
        <v>260</v>
      </c>
      <c r="H363" s="225">
        <v>7.6200000000000001</v>
      </c>
      <c r="I363" s="226"/>
      <c r="J363" s="227">
        <f>ROUND(I363*H363,2)</f>
        <v>0</v>
      </c>
      <c r="K363" s="223" t="s">
        <v>168</v>
      </c>
      <c r="L363" s="72"/>
      <c r="M363" s="228" t="s">
        <v>30</v>
      </c>
      <c r="N363" s="229" t="s">
        <v>45</v>
      </c>
      <c r="O363" s="47"/>
      <c r="P363" s="230">
        <f>O363*H363</f>
        <v>0</v>
      </c>
      <c r="Q363" s="230">
        <v>0.0043800000000000002</v>
      </c>
      <c r="R363" s="230">
        <f>Q363*H363</f>
        <v>0.033375600000000005</v>
      </c>
      <c r="S363" s="230">
        <v>0</v>
      </c>
      <c r="T363" s="231">
        <f>S363*H363</f>
        <v>0</v>
      </c>
      <c r="AR363" s="24" t="s">
        <v>263</v>
      </c>
      <c r="AT363" s="24" t="s">
        <v>164</v>
      </c>
      <c r="AU363" s="24" t="s">
        <v>84</v>
      </c>
      <c r="AY363" s="24" t="s">
        <v>161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24" t="s">
        <v>82</v>
      </c>
      <c r="BK363" s="232">
        <f>ROUND(I363*H363,2)</f>
        <v>0</v>
      </c>
      <c r="BL363" s="24" t="s">
        <v>263</v>
      </c>
      <c r="BM363" s="24" t="s">
        <v>606</v>
      </c>
    </row>
    <row r="364" s="1" customFormat="1" ht="38.25" customHeight="1">
      <c r="B364" s="46"/>
      <c r="C364" s="221" t="s">
        <v>607</v>
      </c>
      <c r="D364" s="221" t="s">
        <v>164</v>
      </c>
      <c r="E364" s="222" t="s">
        <v>608</v>
      </c>
      <c r="F364" s="223" t="s">
        <v>609</v>
      </c>
      <c r="G364" s="224" t="s">
        <v>260</v>
      </c>
      <c r="H364" s="225">
        <v>36</v>
      </c>
      <c r="I364" s="226"/>
      <c r="J364" s="227">
        <f>ROUND(I364*H364,2)</f>
        <v>0</v>
      </c>
      <c r="K364" s="223" t="s">
        <v>168</v>
      </c>
      <c r="L364" s="72"/>
      <c r="M364" s="228" t="s">
        <v>30</v>
      </c>
      <c r="N364" s="229" t="s">
        <v>45</v>
      </c>
      <c r="O364" s="47"/>
      <c r="P364" s="230">
        <f>O364*H364</f>
        <v>0</v>
      </c>
      <c r="Q364" s="230">
        <v>0.0066299999999999996</v>
      </c>
      <c r="R364" s="230">
        <f>Q364*H364</f>
        <v>0.23867999999999998</v>
      </c>
      <c r="S364" s="230">
        <v>0</v>
      </c>
      <c r="T364" s="231">
        <f>S364*H364</f>
        <v>0</v>
      </c>
      <c r="AR364" s="24" t="s">
        <v>263</v>
      </c>
      <c r="AT364" s="24" t="s">
        <v>164</v>
      </c>
      <c r="AU364" s="24" t="s">
        <v>84</v>
      </c>
      <c r="AY364" s="24" t="s">
        <v>161</v>
      </c>
      <c r="BE364" s="232">
        <f>IF(N364="základní",J364,0)</f>
        <v>0</v>
      </c>
      <c r="BF364" s="232">
        <f>IF(N364="snížená",J364,0)</f>
        <v>0</v>
      </c>
      <c r="BG364" s="232">
        <f>IF(N364="zákl. přenesená",J364,0)</f>
        <v>0</v>
      </c>
      <c r="BH364" s="232">
        <f>IF(N364="sníž. přenesená",J364,0)</f>
        <v>0</v>
      </c>
      <c r="BI364" s="232">
        <f>IF(N364="nulová",J364,0)</f>
        <v>0</v>
      </c>
      <c r="BJ364" s="24" t="s">
        <v>82</v>
      </c>
      <c r="BK364" s="232">
        <f>ROUND(I364*H364,2)</f>
        <v>0</v>
      </c>
      <c r="BL364" s="24" t="s">
        <v>263</v>
      </c>
      <c r="BM364" s="24" t="s">
        <v>610</v>
      </c>
    </row>
    <row r="365" s="12" customFormat="1">
      <c r="B365" s="244"/>
      <c r="C365" s="245"/>
      <c r="D365" s="235" t="s">
        <v>171</v>
      </c>
      <c r="E365" s="246" t="s">
        <v>30</v>
      </c>
      <c r="F365" s="247" t="s">
        <v>611</v>
      </c>
      <c r="G365" s="245"/>
      <c r="H365" s="248">
        <v>36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AT365" s="254" t="s">
        <v>171</v>
      </c>
      <c r="AU365" s="254" t="s">
        <v>84</v>
      </c>
      <c r="AV365" s="12" t="s">
        <v>84</v>
      </c>
      <c r="AW365" s="12" t="s">
        <v>37</v>
      </c>
      <c r="AX365" s="12" t="s">
        <v>82</v>
      </c>
      <c r="AY365" s="254" t="s">
        <v>161</v>
      </c>
    </row>
    <row r="366" s="1" customFormat="1" ht="25.5" customHeight="1">
      <c r="B366" s="46"/>
      <c r="C366" s="221" t="s">
        <v>612</v>
      </c>
      <c r="D366" s="221" t="s">
        <v>164</v>
      </c>
      <c r="E366" s="222" t="s">
        <v>613</v>
      </c>
      <c r="F366" s="223" t="s">
        <v>614</v>
      </c>
      <c r="G366" s="224" t="s">
        <v>191</v>
      </c>
      <c r="H366" s="225">
        <v>2</v>
      </c>
      <c r="I366" s="226"/>
      <c r="J366" s="227">
        <f>ROUND(I366*H366,2)</f>
        <v>0</v>
      </c>
      <c r="K366" s="223" t="s">
        <v>168</v>
      </c>
      <c r="L366" s="72"/>
      <c r="M366" s="228" t="s">
        <v>30</v>
      </c>
      <c r="N366" s="229" t="s">
        <v>45</v>
      </c>
      <c r="O366" s="47"/>
      <c r="P366" s="230">
        <f>O366*H366</f>
        <v>0</v>
      </c>
      <c r="Q366" s="230">
        <v>3.0000000000000001E-05</v>
      </c>
      <c r="R366" s="230">
        <f>Q366*H366</f>
        <v>6.0000000000000002E-05</v>
      </c>
      <c r="S366" s="230">
        <v>0</v>
      </c>
      <c r="T366" s="231">
        <f>S366*H366</f>
        <v>0</v>
      </c>
      <c r="AR366" s="24" t="s">
        <v>263</v>
      </c>
      <c r="AT366" s="24" t="s">
        <v>164</v>
      </c>
      <c r="AU366" s="24" t="s">
        <v>84</v>
      </c>
      <c r="AY366" s="24" t="s">
        <v>161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24" t="s">
        <v>82</v>
      </c>
      <c r="BK366" s="232">
        <f>ROUND(I366*H366,2)</f>
        <v>0</v>
      </c>
      <c r="BL366" s="24" t="s">
        <v>263</v>
      </c>
      <c r="BM366" s="24" t="s">
        <v>615</v>
      </c>
    </row>
    <row r="367" s="1" customFormat="1" ht="16.5" customHeight="1">
      <c r="B367" s="46"/>
      <c r="C367" s="277" t="s">
        <v>616</v>
      </c>
      <c r="D367" s="277" t="s">
        <v>430</v>
      </c>
      <c r="E367" s="278" t="s">
        <v>617</v>
      </c>
      <c r="F367" s="279" t="s">
        <v>618</v>
      </c>
      <c r="G367" s="280" t="s">
        <v>191</v>
      </c>
      <c r="H367" s="281">
        <v>2</v>
      </c>
      <c r="I367" s="282"/>
      <c r="J367" s="283">
        <f>ROUND(I367*H367,2)</f>
        <v>0</v>
      </c>
      <c r="K367" s="279" t="s">
        <v>168</v>
      </c>
      <c r="L367" s="284"/>
      <c r="M367" s="285" t="s">
        <v>30</v>
      </c>
      <c r="N367" s="286" t="s">
        <v>45</v>
      </c>
      <c r="O367" s="47"/>
      <c r="P367" s="230">
        <f>O367*H367</f>
        <v>0</v>
      </c>
      <c r="Q367" s="230">
        <v>0.00055000000000000003</v>
      </c>
      <c r="R367" s="230">
        <f>Q367*H367</f>
        <v>0.0011000000000000001</v>
      </c>
      <c r="S367" s="230">
        <v>0</v>
      </c>
      <c r="T367" s="231">
        <f>S367*H367</f>
        <v>0</v>
      </c>
      <c r="AR367" s="24" t="s">
        <v>367</v>
      </c>
      <c r="AT367" s="24" t="s">
        <v>430</v>
      </c>
      <c r="AU367" s="24" t="s">
        <v>84</v>
      </c>
      <c r="AY367" s="24" t="s">
        <v>161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24" t="s">
        <v>82</v>
      </c>
      <c r="BK367" s="232">
        <f>ROUND(I367*H367,2)</f>
        <v>0</v>
      </c>
      <c r="BL367" s="24" t="s">
        <v>263</v>
      </c>
      <c r="BM367" s="24" t="s">
        <v>619</v>
      </c>
    </row>
    <row r="368" s="1" customFormat="1" ht="38.25" customHeight="1">
      <c r="B368" s="46"/>
      <c r="C368" s="221" t="s">
        <v>620</v>
      </c>
      <c r="D368" s="221" t="s">
        <v>164</v>
      </c>
      <c r="E368" s="222" t="s">
        <v>621</v>
      </c>
      <c r="F368" s="223" t="s">
        <v>622</v>
      </c>
      <c r="G368" s="224" t="s">
        <v>167</v>
      </c>
      <c r="H368" s="225">
        <v>0.76600000000000001</v>
      </c>
      <c r="I368" s="226"/>
      <c r="J368" s="227">
        <f>ROUND(I368*H368,2)</f>
        <v>0</v>
      </c>
      <c r="K368" s="223" t="s">
        <v>168</v>
      </c>
      <c r="L368" s="72"/>
      <c r="M368" s="228" t="s">
        <v>30</v>
      </c>
      <c r="N368" s="229" t="s">
        <v>45</v>
      </c>
      <c r="O368" s="47"/>
      <c r="P368" s="230">
        <f>O368*H368</f>
        <v>0</v>
      </c>
      <c r="Q368" s="230">
        <v>0</v>
      </c>
      <c r="R368" s="230">
        <f>Q368*H368</f>
        <v>0</v>
      </c>
      <c r="S368" s="230">
        <v>0</v>
      </c>
      <c r="T368" s="231">
        <f>S368*H368</f>
        <v>0</v>
      </c>
      <c r="AR368" s="24" t="s">
        <v>263</v>
      </c>
      <c r="AT368" s="24" t="s">
        <v>164</v>
      </c>
      <c r="AU368" s="24" t="s">
        <v>84</v>
      </c>
      <c r="AY368" s="24" t="s">
        <v>161</v>
      </c>
      <c r="BE368" s="232">
        <f>IF(N368="základní",J368,0)</f>
        <v>0</v>
      </c>
      <c r="BF368" s="232">
        <f>IF(N368="snížená",J368,0)</f>
        <v>0</v>
      </c>
      <c r="BG368" s="232">
        <f>IF(N368="zákl. přenesená",J368,0)</f>
        <v>0</v>
      </c>
      <c r="BH368" s="232">
        <f>IF(N368="sníž. přenesená",J368,0)</f>
        <v>0</v>
      </c>
      <c r="BI368" s="232">
        <f>IF(N368="nulová",J368,0)</f>
        <v>0</v>
      </c>
      <c r="BJ368" s="24" t="s">
        <v>82</v>
      </c>
      <c r="BK368" s="232">
        <f>ROUND(I368*H368,2)</f>
        <v>0</v>
      </c>
      <c r="BL368" s="24" t="s">
        <v>263</v>
      </c>
      <c r="BM368" s="24" t="s">
        <v>623</v>
      </c>
    </row>
    <row r="369" s="10" customFormat="1" ht="29.88" customHeight="1">
      <c r="B369" s="205"/>
      <c r="C369" s="206"/>
      <c r="D369" s="207" t="s">
        <v>73</v>
      </c>
      <c r="E369" s="219" t="s">
        <v>624</v>
      </c>
      <c r="F369" s="219" t="s">
        <v>625</v>
      </c>
      <c r="G369" s="206"/>
      <c r="H369" s="206"/>
      <c r="I369" s="209"/>
      <c r="J369" s="220">
        <f>BK369</f>
        <v>0</v>
      </c>
      <c r="K369" s="206"/>
      <c r="L369" s="211"/>
      <c r="M369" s="212"/>
      <c r="N369" s="213"/>
      <c r="O369" s="213"/>
      <c r="P369" s="214">
        <f>P370</f>
        <v>0</v>
      </c>
      <c r="Q369" s="213"/>
      <c r="R369" s="214">
        <f>R370</f>
        <v>0</v>
      </c>
      <c r="S369" s="213"/>
      <c r="T369" s="215">
        <f>T370</f>
        <v>0</v>
      </c>
      <c r="AR369" s="216" t="s">
        <v>84</v>
      </c>
      <c r="AT369" s="217" t="s">
        <v>73</v>
      </c>
      <c r="AU369" s="217" t="s">
        <v>82</v>
      </c>
      <c r="AY369" s="216" t="s">
        <v>161</v>
      </c>
      <c r="BK369" s="218">
        <f>BK370</f>
        <v>0</v>
      </c>
    </row>
    <row r="370" s="1" customFormat="1" ht="16.5" customHeight="1">
      <c r="B370" s="46"/>
      <c r="C370" s="221" t="s">
        <v>626</v>
      </c>
      <c r="D370" s="221" t="s">
        <v>164</v>
      </c>
      <c r="E370" s="222" t="s">
        <v>627</v>
      </c>
      <c r="F370" s="223" t="s">
        <v>628</v>
      </c>
      <c r="G370" s="224" t="s">
        <v>503</v>
      </c>
      <c r="H370" s="225">
        <v>1</v>
      </c>
      <c r="I370" s="226"/>
      <c r="J370" s="227">
        <f>ROUND(I370*H370,2)</f>
        <v>0</v>
      </c>
      <c r="K370" s="223" t="s">
        <v>30</v>
      </c>
      <c r="L370" s="72"/>
      <c r="M370" s="228" t="s">
        <v>30</v>
      </c>
      <c r="N370" s="229" t="s">
        <v>45</v>
      </c>
      <c r="O370" s="47"/>
      <c r="P370" s="230">
        <f>O370*H370</f>
        <v>0</v>
      </c>
      <c r="Q370" s="230">
        <v>0</v>
      </c>
      <c r="R370" s="230">
        <f>Q370*H370</f>
        <v>0</v>
      </c>
      <c r="S370" s="230">
        <v>0</v>
      </c>
      <c r="T370" s="231">
        <f>S370*H370</f>
        <v>0</v>
      </c>
      <c r="AR370" s="24" t="s">
        <v>263</v>
      </c>
      <c r="AT370" s="24" t="s">
        <v>164</v>
      </c>
      <c r="AU370" s="24" t="s">
        <v>84</v>
      </c>
      <c r="AY370" s="24" t="s">
        <v>161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24" t="s">
        <v>82</v>
      </c>
      <c r="BK370" s="232">
        <f>ROUND(I370*H370,2)</f>
        <v>0</v>
      </c>
      <c r="BL370" s="24" t="s">
        <v>263</v>
      </c>
      <c r="BM370" s="24" t="s">
        <v>629</v>
      </c>
    </row>
    <row r="371" s="10" customFormat="1" ht="29.88" customHeight="1">
      <c r="B371" s="205"/>
      <c r="C371" s="206"/>
      <c r="D371" s="207" t="s">
        <v>73</v>
      </c>
      <c r="E371" s="219" t="s">
        <v>630</v>
      </c>
      <c r="F371" s="219" t="s">
        <v>631</v>
      </c>
      <c r="G371" s="206"/>
      <c r="H371" s="206"/>
      <c r="I371" s="209"/>
      <c r="J371" s="220">
        <f>BK371</f>
        <v>0</v>
      </c>
      <c r="K371" s="206"/>
      <c r="L371" s="211"/>
      <c r="M371" s="212"/>
      <c r="N371" s="213"/>
      <c r="O371" s="213"/>
      <c r="P371" s="214">
        <f>SUM(P372:P376)</f>
        <v>0</v>
      </c>
      <c r="Q371" s="213"/>
      <c r="R371" s="214">
        <f>SUM(R372:R376)</f>
        <v>0.026250000000000002</v>
      </c>
      <c r="S371" s="213"/>
      <c r="T371" s="215">
        <f>SUM(T372:T376)</f>
        <v>0</v>
      </c>
      <c r="AR371" s="216" t="s">
        <v>84</v>
      </c>
      <c r="AT371" s="217" t="s">
        <v>73</v>
      </c>
      <c r="AU371" s="217" t="s">
        <v>82</v>
      </c>
      <c r="AY371" s="216" t="s">
        <v>161</v>
      </c>
      <c r="BK371" s="218">
        <f>SUM(BK372:BK376)</f>
        <v>0</v>
      </c>
    </row>
    <row r="372" s="1" customFormat="1" ht="25.5" customHeight="1">
      <c r="B372" s="46"/>
      <c r="C372" s="221" t="s">
        <v>632</v>
      </c>
      <c r="D372" s="221" t="s">
        <v>164</v>
      </c>
      <c r="E372" s="222" t="s">
        <v>633</v>
      </c>
      <c r="F372" s="223" t="s">
        <v>634</v>
      </c>
      <c r="G372" s="224" t="s">
        <v>635</v>
      </c>
      <c r="H372" s="225">
        <v>25</v>
      </c>
      <c r="I372" s="226"/>
      <c r="J372" s="227">
        <f>ROUND(I372*H372,2)</f>
        <v>0</v>
      </c>
      <c r="K372" s="223" t="s">
        <v>168</v>
      </c>
      <c r="L372" s="72"/>
      <c r="M372" s="228" t="s">
        <v>30</v>
      </c>
      <c r="N372" s="229" t="s">
        <v>45</v>
      </c>
      <c r="O372" s="47"/>
      <c r="P372" s="230">
        <f>O372*H372</f>
        <v>0</v>
      </c>
      <c r="Q372" s="230">
        <v>5.0000000000000002E-05</v>
      </c>
      <c r="R372" s="230">
        <f>Q372*H372</f>
        <v>0.00125</v>
      </c>
      <c r="S372" s="230">
        <v>0</v>
      </c>
      <c r="T372" s="231">
        <f>S372*H372</f>
        <v>0</v>
      </c>
      <c r="AR372" s="24" t="s">
        <v>263</v>
      </c>
      <c r="AT372" s="24" t="s">
        <v>164</v>
      </c>
      <c r="AU372" s="24" t="s">
        <v>84</v>
      </c>
      <c r="AY372" s="24" t="s">
        <v>161</v>
      </c>
      <c r="BE372" s="232">
        <f>IF(N372="základní",J372,0)</f>
        <v>0</v>
      </c>
      <c r="BF372" s="232">
        <f>IF(N372="snížená",J372,0)</f>
        <v>0</v>
      </c>
      <c r="BG372" s="232">
        <f>IF(N372="zákl. přenesená",J372,0)</f>
        <v>0</v>
      </c>
      <c r="BH372" s="232">
        <f>IF(N372="sníž. přenesená",J372,0)</f>
        <v>0</v>
      </c>
      <c r="BI372" s="232">
        <f>IF(N372="nulová",J372,0)</f>
        <v>0</v>
      </c>
      <c r="BJ372" s="24" t="s">
        <v>82</v>
      </c>
      <c r="BK372" s="232">
        <f>ROUND(I372*H372,2)</f>
        <v>0</v>
      </c>
      <c r="BL372" s="24" t="s">
        <v>263</v>
      </c>
      <c r="BM372" s="24" t="s">
        <v>636</v>
      </c>
    </row>
    <row r="373" s="11" customFormat="1">
      <c r="B373" s="233"/>
      <c r="C373" s="234"/>
      <c r="D373" s="235" t="s">
        <v>171</v>
      </c>
      <c r="E373" s="236" t="s">
        <v>30</v>
      </c>
      <c r="F373" s="237" t="s">
        <v>637</v>
      </c>
      <c r="G373" s="234"/>
      <c r="H373" s="236" t="s">
        <v>30</v>
      </c>
      <c r="I373" s="238"/>
      <c r="J373" s="234"/>
      <c r="K373" s="234"/>
      <c r="L373" s="239"/>
      <c r="M373" s="240"/>
      <c r="N373" s="241"/>
      <c r="O373" s="241"/>
      <c r="P373" s="241"/>
      <c r="Q373" s="241"/>
      <c r="R373" s="241"/>
      <c r="S373" s="241"/>
      <c r="T373" s="242"/>
      <c r="AT373" s="243" t="s">
        <v>171</v>
      </c>
      <c r="AU373" s="243" t="s">
        <v>84</v>
      </c>
      <c r="AV373" s="11" t="s">
        <v>82</v>
      </c>
      <c r="AW373" s="11" t="s">
        <v>37</v>
      </c>
      <c r="AX373" s="11" t="s">
        <v>74</v>
      </c>
      <c r="AY373" s="243" t="s">
        <v>161</v>
      </c>
    </row>
    <row r="374" s="12" customFormat="1">
      <c r="B374" s="244"/>
      <c r="C374" s="245"/>
      <c r="D374" s="235" t="s">
        <v>171</v>
      </c>
      <c r="E374" s="246" t="s">
        <v>30</v>
      </c>
      <c r="F374" s="247" t="s">
        <v>638</v>
      </c>
      <c r="G374" s="245"/>
      <c r="H374" s="248">
        <v>25</v>
      </c>
      <c r="I374" s="249"/>
      <c r="J374" s="245"/>
      <c r="K374" s="245"/>
      <c r="L374" s="250"/>
      <c r="M374" s="251"/>
      <c r="N374" s="252"/>
      <c r="O374" s="252"/>
      <c r="P374" s="252"/>
      <c r="Q374" s="252"/>
      <c r="R374" s="252"/>
      <c r="S374" s="252"/>
      <c r="T374" s="253"/>
      <c r="AT374" s="254" t="s">
        <v>171</v>
      </c>
      <c r="AU374" s="254" t="s">
        <v>84</v>
      </c>
      <c r="AV374" s="12" t="s">
        <v>84</v>
      </c>
      <c r="AW374" s="12" t="s">
        <v>37</v>
      </c>
      <c r="AX374" s="12" t="s">
        <v>82</v>
      </c>
      <c r="AY374" s="254" t="s">
        <v>161</v>
      </c>
    </row>
    <row r="375" s="1" customFormat="1" ht="16.5" customHeight="1">
      <c r="B375" s="46"/>
      <c r="C375" s="277" t="s">
        <v>639</v>
      </c>
      <c r="D375" s="277" t="s">
        <v>430</v>
      </c>
      <c r="E375" s="278" t="s">
        <v>640</v>
      </c>
      <c r="F375" s="279" t="s">
        <v>641</v>
      </c>
      <c r="G375" s="280" t="s">
        <v>503</v>
      </c>
      <c r="H375" s="281">
        <v>1</v>
      </c>
      <c r="I375" s="282"/>
      <c r="J375" s="283">
        <f>ROUND(I375*H375,2)</f>
        <v>0</v>
      </c>
      <c r="K375" s="279" t="s">
        <v>30</v>
      </c>
      <c r="L375" s="284"/>
      <c r="M375" s="285" t="s">
        <v>30</v>
      </c>
      <c r="N375" s="286" t="s">
        <v>45</v>
      </c>
      <c r="O375" s="47"/>
      <c r="P375" s="230">
        <f>O375*H375</f>
        <v>0</v>
      </c>
      <c r="Q375" s="230">
        <v>0.025000000000000001</v>
      </c>
      <c r="R375" s="230">
        <f>Q375*H375</f>
        <v>0.025000000000000001</v>
      </c>
      <c r="S375" s="230">
        <v>0</v>
      </c>
      <c r="T375" s="231">
        <f>S375*H375</f>
        <v>0</v>
      </c>
      <c r="AR375" s="24" t="s">
        <v>367</v>
      </c>
      <c r="AT375" s="24" t="s">
        <v>430</v>
      </c>
      <c r="AU375" s="24" t="s">
        <v>84</v>
      </c>
      <c r="AY375" s="24" t="s">
        <v>161</v>
      </c>
      <c r="BE375" s="232">
        <f>IF(N375="základní",J375,0)</f>
        <v>0</v>
      </c>
      <c r="BF375" s="232">
        <f>IF(N375="snížená",J375,0)</f>
        <v>0</v>
      </c>
      <c r="BG375" s="232">
        <f>IF(N375="zákl. přenesená",J375,0)</f>
        <v>0</v>
      </c>
      <c r="BH375" s="232">
        <f>IF(N375="sníž. přenesená",J375,0)</f>
        <v>0</v>
      </c>
      <c r="BI375" s="232">
        <f>IF(N375="nulová",J375,0)</f>
        <v>0</v>
      </c>
      <c r="BJ375" s="24" t="s">
        <v>82</v>
      </c>
      <c r="BK375" s="232">
        <f>ROUND(I375*H375,2)</f>
        <v>0</v>
      </c>
      <c r="BL375" s="24" t="s">
        <v>263</v>
      </c>
      <c r="BM375" s="24" t="s">
        <v>642</v>
      </c>
    </row>
    <row r="376" s="1" customFormat="1" ht="38.25" customHeight="1">
      <c r="B376" s="46"/>
      <c r="C376" s="221" t="s">
        <v>643</v>
      </c>
      <c r="D376" s="221" t="s">
        <v>164</v>
      </c>
      <c r="E376" s="222" t="s">
        <v>644</v>
      </c>
      <c r="F376" s="223" t="s">
        <v>645</v>
      </c>
      <c r="G376" s="224" t="s">
        <v>167</v>
      </c>
      <c r="H376" s="225">
        <v>0.025999999999999999</v>
      </c>
      <c r="I376" s="226"/>
      <c r="J376" s="227">
        <f>ROUND(I376*H376,2)</f>
        <v>0</v>
      </c>
      <c r="K376" s="223" t="s">
        <v>168</v>
      </c>
      <c r="L376" s="72"/>
      <c r="M376" s="228" t="s">
        <v>30</v>
      </c>
      <c r="N376" s="229" t="s">
        <v>45</v>
      </c>
      <c r="O376" s="47"/>
      <c r="P376" s="230">
        <f>O376*H376</f>
        <v>0</v>
      </c>
      <c r="Q376" s="230">
        <v>0</v>
      </c>
      <c r="R376" s="230">
        <f>Q376*H376</f>
        <v>0</v>
      </c>
      <c r="S376" s="230">
        <v>0</v>
      </c>
      <c r="T376" s="231">
        <f>S376*H376</f>
        <v>0</v>
      </c>
      <c r="AR376" s="24" t="s">
        <v>263</v>
      </c>
      <c r="AT376" s="24" t="s">
        <v>164</v>
      </c>
      <c r="AU376" s="24" t="s">
        <v>84</v>
      </c>
      <c r="AY376" s="24" t="s">
        <v>161</v>
      </c>
      <c r="BE376" s="232">
        <f>IF(N376="základní",J376,0)</f>
        <v>0</v>
      </c>
      <c r="BF376" s="232">
        <f>IF(N376="snížená",J376,0)</f>
        <v>0</v>
      </c>
      <c r="BG376" s="232">
        <f>IF(N376="zákl. přenesená",J376,0)</f>
        <v>0</v>
      </c>
      <c r="BH376" s="232">
        <f>IF(N376="sníž. přenesená",J376,0)</f>
        <v>0</v>
      </c>
      <c r="BI376" s="232">
        <f>IF(N376="nulová",J376,0)</f>
        <v>0</v>
      </c>
      <c r="BJ376" s="24" t="s">
        <v>82</v>
      </c>
      <c r="BK376" s="232">
        <f>ROUND(I376*H376,2)</f>
        <v>0</v>
      </c>
      <c r="BL376" s="24" t="s">
        <v>263</v>
      </c>
      <c r="BM376" s="24" t="s">
        <v>646</v>
      </c>
    </row>
    <row r="377" s="10" customFormat="1" ht="29.88" customHeight="1">
      <c r="B377" s="205"/>
      <c r="C377" s="206"/>
      <c r="D377" s="207" t="s">
        <v>73</v>
      </c>
      <c r="E377" s="219" t="s">
        <v>647</v>
      </c>
      <c r="F377" s="219" t="s">
        <v>648</v>
      </c>
      <c r="G377" s="206"/>
      <c r="H377" s="206"/>
      <c r="I377" s="209"/>
      <c r="J377" s="220">
        <f>BK377</f>
        <v>0</v>
      </c>
      <c r="K377" s="206"/>
      <c r="L377" s="211"/>
      <c r="M377" s="212"/>
      <c r="N377" s="213"/>
      <c r="O377" s="213"/>
      <c r="P377" s="214">
        <f>SUM(P378:P419)</f>
        <v>0</v>
      </c>
      <c r="Q377" s="213"/>
      <c r="R377" s="214">
        <f>SUM(R378:R419)</f>
        <v>0.90584295999999997</v>
      </c>
      <c r="S377" s="213"/>
      <c r="T377" s="215">
        <f>SUM(T378:T419)</f>
        <v>0</v>
      </c>
      <c r="AR377" s="216" t="s">
        <v>84</v>
      </c>
      <c r="AT377" s="217" t="s">
        <v>73</v>
      </c>
      <c r="AU377" s="217" t="s">
        <v>82</v>
      </c>
      <c r="AY377" s="216" t="s">
        <v>161</v>
      </c>
      <c r="BK377" s="218">
        <f>SUM(BK378:BK419)</f>
        <v>0</v>
      </c>
    </row>
    <row r="378" s="1" customFormat="1" ht="16.5" customHeight="1">
      <c r="B378" s="46"/>
      <c r="C378" s="221" t="s">
        <v>649</v>
      </c>
      <c r="D378" s="221" t="s">
        <v>164</v>
      </c>
      <c r="E378" s="222" t="s">
        <v>650</v>
      </c>
      <c r="F378" s="223" t="s">
        <v>651</v>
      </c>
      <c r="G378" s="224" t="s">
        <v>176</v>
      </c>
      <c r="H378" s="225">
        <v>21.199999999999999</v>
      </c>
      <c r="I378" s="226"/>
      <c r="J378" s="227">
        <f>ROUND(I378*H378,2)</f>
        <v>0</v>
      </c>
      <c r="K378" s="223" t="s">
        <v>168</v>
      </c>
      <c r="L378" s="72"/>
      <c r="M378" s="228" t="s">
        <v>30</v>
      </c>
      <c r="N378" s="229" t="s">
        <v>45</v>
      </c>
      <c r="O378" s="47"/>
      <c r="P378" s="230">
        <f>O378*H378</f>
        <v>0</v>
      </c>
      <c r="Q378" s="230">
        <v>0</v>
      </c>
      <c r="R378" s="230">
        <f>Q378*H378</f>
        <v>0</v>
      </c>
      <c r="S378" s="230">
        <v>0</v>
      </c>
      <c r="T378" s="231">
        <f>S378*H378</f>
        <v>0</v>
      </c>
      <c r="AR378" s="24" t="s">
        <v>263</v>
      </c>
      <c r="AT378" s="24" t="s">
        <v>164</v>
      </c>
      <c r="AU378" s="24" t="s">
        <v>84</v>
      </c>
      <c r="AY378" s="24" t="s">
        <v>161</v>
      </c>
      <c r="BE378" s="232">
        <f>IF(N378="základní",J378,0)</f>
        <v>0</v>
      </c>
      <c r="BF378" s="232">
        <f>IF(N378="snížená",J378,0)</f>
        <v>0</v>
      </c>
      <c r="BG378" s="232">
        <f>IF(N378="zákl. přenesená",J378,0)</f>
        <v>0</v>
      </c>
      <c r="BH378" s="232">
        <f>IF(N378="sníž. přenesená",J378,0)</f>
        <v>0</v>
      </c>
      <c r="BI378" s="232">
        <f>IF(N378="nulová",J378,0)</f>
        <v>0</v>
      </c>
      <c r="BJ378" s="24" t="s">
        <v>82</v>
      </c>
      <c r="BK378" s="232">
        <f>ROUND(I378*H378,2)</f>
        <v>0</v>
      </c>
      <c r="BL378" s="24" t="s">
        <v>263</v>
      </c>
      <c r="BM378" s="24" t="s">
        <v>652</v>
      </c>
    </row>
    <row r="379" s="11" customFormat="1">
      <c r="B379" s="233"/>
      <c r="C379" s="234"/>
      <c r="D379" s="235" t="s">
        <v>171</v>
      </c>
      <c r="E379" s="236" t="s">
        <v>30</v>
      </c>
      <c r="F379" s="237" t="s">
        <v>653</v>
      </c>
      <c r="G379" s="234"/>
      <c r="H379" s="236" t="s">
        <v>30</v>
      </c>
      <c r="I379" s="238"/>
      <c r="J379" s="234"/>
      <c r="K379" s="234"/>
      <c r="L379" s="239"/>
      <c r="M379" s="240"/>
      <c r="N379" s="241"/>
      <c r="O379" s="241"/>
      <c r="P379" s="241"/>
      <c r="Q379" s="241"/>
      <c r="R379" s="241"/>
      <c r="S379" s="241"/>
      <c r="T379" s="242"/>
      <c r="AT379" s="243" t="s">
        <v>171</v>
      </c>
      <c r="AU379" s="243" t="s">
        <v>84</v>
      </c>
      <c r="AV379" s="11" t="s">
        <v>82</v>
      </c>
      <c r="AW379" s="11" t="s">
        <v>37</v>
      </c>
      <c r="AX379" s="11" t="s">
        <v>74</v>
      </c>
      <c r="AY379" s="243" t="s">
        <v>161</v>
      </c>
    </row>
    <row r="380" s="12" customFormat="1">
      <c r="B380" s="244"/>
      <c r="C380" s="245"/>
      <c r="D380" s="235" t="s">
        <v>171</v>
      </c>
      <c r="E380" s="246" t="s">
        <v>30</v>
      </c>
      <c r="F380" s="247" t="s">
        <v>654</v>
      </c>
      <c r="G380" s="245"/>
      <c r="H380" s="248">
        <v>21.199999999999999</v>
      </c>
      <c r="I380" s="249"/>
      <c r="J380" s="245"/>
      <c r="K380" s="245"/>
      <c r="L380" s="250"/>
      <c r="M380" s="251"/>
      <c r="N380" s="252"/>
      <c r="O380" s="252"/>
      <c r="P380" s="252"/>
      <c r="Q380" s="252"/>
      <c r="R380" s="252"/>
      <c r="S380" s="252"/>
      <c r="T380" s="253"/>
      <c r="AT380" s="254" t="s">
        <v>171</v>
      </c>
      <c r="AU380" s="254" t="s">
        <v>84</v>
      </c>
      <c r="AV380" s="12" t="s">
        <v>84</v>
      </c>
      <c r="AW380" s="12" t="s">
        <v>37</v>
      </c>
      <c r="AX380" s="12" t="s">
        <v>82</v>
      </c>
      <c r="AY380" s="254" t="s">
        <v>161</v>
      </c>
    </row>
    <row r="381" s="1" customFormat="1" ht="25.5" customHeight="1">
      <c r="B381" s="46"/>
      <c r="C381" s="221" t="s">
        <v>655</v>
      </c>
      <c r="D381" s="221" t="s">
        <v>164</v>
      </c>
      <c r="E381" s="222" t="s">
        <v>656</v>
      </c>
      <c r="F381" s="223" t="s">
        <v>657</v>
      </c>
      <c r="G381" s="224" t="s">
        <v>176</v>
      </c>
      <c r="H381" s="225">
        <v>21.199999999999999</v>
      </c>
      <c r="I381" s="226"/>
      <c r="J381" s="227">
        <f>ROUND(I381*H381,2)</f>
        <v>0</v>
      </c>
      <c r="K381" s="223" t="s">
        <v>168</v>
      </c>
      <c r="L381" s="72"/>
      <c r="M381" s="228" t="s">
        <v>30</v>
      </c>
      <c r="N381" s="229" t="s">
        <v>45</v>
      </c>
      <c r="O381" s="47"/>
      <c r="P381" s="230">
        <f>O381*H381</f>
        <v>0</v>
      </c>
      <c r="Q381" s="230">
        <v>0.014999999999999999</v>
      </c>
      <c r="R381" s="230">
        <f>Q381*H381</f>
        <v>0.318</v>
      </c>
      <c r="S381" s="230">
        <v>0</v>
      </c>
      <c r="T381" s="231">
        <f>S381*H381</f>
        <v>0</v>
      </c>
      <c r="AR381" s="24" t="s">
        <v>263</v>
      </c>
      <c r="AT381" s="24" t="s">
        <v>164</v>
      </c>
      <c r="AU381" s="24" t="s">
        <v>84</v>
      </c>
      <c r="AY381" s="24" t="s">
        <v>161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24" t="s">
        <v>82</v>
      </c>
      <c r="BK381" s="232">
        <f>ROUND(I381*H381,2)</f>
        <v>0</v>
      </c>
      <c r="BL381" s="24" t="s">
        <v>263</v>
      </c>
      <c r="BM381" s="24" t="s">
        <v>658</v>
      </c>
    </row>
    <row r="382" s="11" customFormat="1">
      <c r="B382" s="233"/>
      <c r="C382" s="234"/>
      <c r="D382" s="235" t="s">
        <v>171</v>
      </c>
      <c r="E382" s="236" t="s">
        <v>30</v>
      </c>
      <c r="F382" s="237" t="s">
        <v>653</v>
      </c>
      <c r="G382" s="234"/>
      <c r="H382" s="236" t="s">
        <v>30</v>
      </c>
      <c r="I382" s="238"/>
      <c r="J382" s="234"/>
      <c r="K382" s="234"/>
      <c r="L382" s="239"/>
      <c r="M382" s="240"/>
      <c r="N382" s="241"/>
      <c r="O382" s="241"/>
      <c r="P382" s="241"/>
      <c r="Q382" s="241"/>
      <c r="R382" s="241"/>
      <c r="S382" s="241"/>
      <c r="T382" s="242"/>
      <c r="AT382" s="243" t="s">
        <v>171</v>
      </c>
      <c r="AU382" s="243" t="s">
        <v>84</v>
      </c>
      <c r="AV382" s="11" t="s">
        <v>82</v>
      </c>
      <c r="AW382" s="11" t="s">
        <v>37</v>
      </c>
      <c r="AX382" s="11" t="s">
        <v>74</v>
      </c>
      <c r="AY382" s="243" t="s">
        <v>161</v>
      </c>
    </row>
    <row r="383" s="12" customFormat="1">
      <c r="B383" s="244"/>
      <c r="C383" s="245"/>
      <c r="D383" s="235" t="s">
        <v>171</v>
      </c>
      <c r="E383" s="246" t="s">
        <v>30</v>
      </c>
      <c r="F383" s="247" t="s">
        <v>659</v>
      </c>
      <c r="G383" s="245"/>
      <c r="H383" s="248">
        <v>21.199999999999999</v>
      </c>
      <c r="I383" s="249"/>
      <c r="J383" s="245"/>
      <c r="K383" s="245"/>
      <c r="L383" s="250"/>
      <c r="M383" s="251"/>
      <c r="N383" s="252"/>
      <c r="O383" s="252"/>
      <c r="P383" s="252"/>
      <c r="Q383" s="252"/>
      <c r="R383" s="252"/>
      <c r="S383" s="252"/>
      <c r="T383" s="253"/>
      <c r="AT383" s="254" t="s">
        <v>171</v>
      </c>
      <c r="AU383" s="254" t="s">
        <v>84</v>
      </c>
      <c r="AV383" s="12" t="s">
        <v>84</v>
      </c>
      <c r="AW383" s="12" t="s">
        <v>37</v>
      </c>
      <c r="AX383" s="12" t="s">
        <v>82</v>
      </c>
      <c r="AY383" s="254" t="s">
        <v>161</v>
      </c>
    </row>
    <row r="384" s="1" customFormat="1" ht="16.5" customHeight="1">
      <c r="B384" s="46"/>
      <c r="C384" s="221" t="s">
        <v>660</v>
      </c>
      <c r="D384" s="221" t="s">
        <v>164</v>
      </c>
      <c r="E384" s="222" t="s">
        <v>661</v>
      </c>
      <c r="F384" s="223" t="s">
        <v>662</v>
      </c>
      <c r="G384" s="224" t="s">
        <v>176</v>
      </c>
      <c r="H384" s="225">
        <v>161</v>
      </c>
      <c r="I384" s="226"/>
      <c r="J384" s="227">
        <f>ROUND(I384*H384,2)</f>
        <v>0</v>
      </c>
      <c r="K384" s="223" t="s">
        <v>168</v>
      </c>
      <c r="L384" s="72"/>
      <c r="M384" s="228" t="s">
        <v>30</v>
      </c>
      <c r="N384" s="229" t="s">
        <v>45</v>
      </c>
      <c r="O384" s="47"/>
      <c r="P384" s="230">
        <f>O384*H384</f>
        <v>0</v>
      </c>
      <c r="Q384" s="230">
        <v>0.00029999999999999997</v>
      </c>
      <c r="R384" s="230">
        <f>Q384*H384</f>
        <v>0.048299999999999996</v>
      </c>
      <c r="S384" s="230">
        <v>0</v>
      </c>
      <c r="T384" s="231">
        <f>S384*H384</f>
        <v>0</v>
      </c>
      <c r="AR384" s="24" t="s">
        <v>263</v>
      </c>
      <c r="AT384" s="24" t="s">
        <v>164</v>
      </c>
      <c r="AU384" s="24" t="s">
        <v>84</v>
      </c>
      <c r="AY384" s="24" t="s">
        <v>161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24" t="s">
        <v>82</v>
      </c>
      <c r="BK384" s="232">
        <f>ROUND(I384*H384,2)</f>
        <v>0</v>
      </c>
      <c r="BL384" s="24" t="s">
        <v>263</v>
      </c>
      <c r="BM384" s="24" t="s">
        <v>663</v>
      </c>
    </row>
    <row r="385" s="11" customFormat="1">
      <c r="B385" s="233"/>
      <c r="C385" s="234"/>
      <c r="D385" s="235" t="s">
        <v>171</v>
      </c>
      <c r="E385" s="236" t="s">
        <v>30</v>
      </c>
      <c r="F385" s="237" t="s">
        <v>664</v>
      </c>
      <c r="G385" s="234"/>
      <c r="H385" s="236" t="s">
        <v>30</v>
      </c>
      <c r="I385" s="238"/>
      <c r="J385" s="234"/>
      <c r="K385" s="234"/>
      <c r="L385" s="239"/>
      <c r="M385" s="240"/>
      <c r="N385" s="241"/>
      <c r="O385" s="241"/>
      <c r="P385" s="241"/>
      <c r="Q385" s="241"/>
      <c r="R385" s="241"/>
      <c r="S385" s="241"/>
      <c r="T385" s="242"/>
      <c r="AT385" s="243" t="s">
        <v>171</v>
      </c>
      <c r="AU385" s="243" t="s">
        <v>84</v>
      </c>
      <c r="AV385" s="11" t="s">
        <v>82</v>
      </c>
      <c r="AW385" s="11" t="s">
        <v>37</v>
      </c>
      <c r="AX385" s="11" t="s">
        <v>74</v>
      </c>
      <c r="AY385" s="243" t="s">
        <v>161</v>
      </c>
    </row>
    <row r="386" s="12" customFormat="1">
      <c r="B386" s="244"/>
      <c r="C386" s="245"/>
      <c r="D386" s="235" t="s">
        <v>171</v>
      </c>
      <c r="E386" s="246" t="s">
        <v>30</v>
      </c>
      <c r="F386" s="247" t="s">
        <v>665</v>
      </c>
      <c r="G386" s="245"/>
      <c r="H386" s="248">
        <v>156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AT386" s="254" t="s">
        <v>171</v>
      </c>
      <c r="AU386" s="254" t="s">
        <v>84</v>
      </c>
      <c r="AV386" s="12" t="s">
        <v>84</v>
      </c>
      <c r="AW386" s="12" t="s">
        <v>37</v>
      </c>
      <c r="AX386" s="12" t="s">
        <v>74</v>
      </c>
      <c r="AY386" s="254" t="s">
        <v>161</v>
      </c>
    </row>
    <row r="387" s="11" customFormat="1">
      <c r="B387" s="233"/>
      <c r="C387" s="234"/>
      <c r="D387" s="235" t="s">
        <v>171</v>
      </c>
      <c r="E387" s="236" t="s">
        <v>30</v>
      </c>
      <c r="F387" s="237" t="s">
        <v>269</v>
      </c>
      <c r="G387" s="234"/>
      <c r="H387" s="236" t="s">
        <v>30</v>
      </c>
      <c r="I387" s="238"/>
      <c r="J387" s="234"/>
      <c r="K387" s="234"/>
      <c r="L387" s="239"/>
      <c r="M387" s="240"/>
      <c r="N387" s="241"/>
      <c r="O387" s="241"/>
      <c r="P387" s="241"/>
      <c r="Q387" s="241"/>
      <c r="R387" s="241"/>
      <c r="S387" s="241"/>
      <c r="T387" s="242"/>
      <c r="AT387" s="243" t="s">
        <v>171</v>
      </c>
      <c r="AU387" s="243" t="s">
        <v>84</v>
      </c>
      <c r="AV387" s="11" t="s">
        <v>82</v>
      </c>
      <c r="AW387" s="11" t="s">
        <v>37</v>
      </c>
      <c r="AX387" s="11" t="s">
        <v>74</v>
      </c>
      <c r="AY387" s="243" t="s">
        <v>161</v>
      </c>
    </row>
    <row r="388" s="12" customFormat="1">
      <c r="B388" s="244"/>
      <c r="C388" s="245"/>
      <c r="D388" s="235" t="s">
        <v>171</v>
      </c>
      <c r="E388" s="246" t="s">
        <v>30</v>
      </c>
      <c r="F388" s="247" t="s">
        <v>270</v>
      </c>
      <c r="G388" s="245"/>
      <c r="H388" s="248">
        <v>5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AT388" s="254" t="s">
        <v>171</v>
      </c>
      <c r="AU388" s="254" t="s">
        <v>84</v>
      </c>
      <c r="AV388" s="12" t="s">
        <v>84</v>
      </c>
      <c r="AW388" s="12" t="s">
        <v>37</v>
      </c>
      <c r="AX388" s="12" t="s">
        <v>74</v>
      </c>
      <c r="AY388" s="254" t="s">
        <v>161</v>
      </c>
    </row>
    <row r="389" s="13" customFormat="1">
      <c r="B389" s="255"/>
      <c r="C389" s="256"/>
      <c r="D389" s="235" t="s">
        <v>171</v>
      </c>
      <c r="E389" s="257" t="s">
        <v>30</v>
      </c>
      <c r="F389" s="258" t="s">
        <v>182</v>
      </c>
      <c r="G389" s="256"/>
      <c r="H389" s="259">
        <v>161</v>
      </c>
      <c r="I389" s="260"/>
      <c r="J389" s="256"/>
      <c r="K389" s="256"/>
      <c r="L389" s="261"/>
      <c r="M389" s="262"/>
      <c r="N389" s="263"/>
      <c r="O389" s="263"/>
      <c r="P389" s="263"/>
      <c r="Q389" s="263"/>
      <c r="R389" s="263"/>
      <c r="S389" s="263"/>
      <c r="T389" s="264"/>
      <c r="AT389" s="265" t="s">
        <v>171</v>
      </c>
      <c r="AU389" s="265" t="s">
        <v>84</v>
      </c>
      <c r="AV389" s="13" t="s">
        <v>169</v>
      </c>
      <c r="AW389" s="13" t="s">
        <v>37</v>
      </c>
      <c r="AX389" s="13" t="s">
        <v>82</v>
      </c>
      <c r="AY389" s="265" t="s">
        <v>161</v>
      </c>
    </row>
    <row r="390" s="1" customFormat="1" ht="25.5" customHeight="1">
      <c r="B390" s="46"/>
      <c r="C390" s="221" t="s">
        <v>666</v>
      </c>
      <c r="D390" s="221" t="s">
        <v>164</v>
      </c>
      <c r="E390" s="222" t="s">
        <v>667</v>
      </c>
      <c r="F390" s="223" t="s">
        <v>668</v>
      </c>
      <c r="G390" s="224" t="s">
        <v>260</v>
      </c>
      <c r="H390" s="225">
        <v>12.6</v>
      </c>
      <c r="I390" s="226"/>
      <c r="J390" s="227">
        <f>ROUND(I390*H390,2)</f>
        <v>0</v>
      </c>
      <c r="K390" s="223" t="s">
        <v>168</v>
      </c>
      <c r="L390" s="72"/>
      <c r="M390" s="228" t="s">
        <v>30</v>
      </c>
      <c r="N390" s="229" t="s">
        <v>45</v>
      </c>
      <c r="O390" s="47"/>
      <c r="P390" s="230">
        <f>O390*H390</f>
        <v>0</v>
      </c>
      <c r="Q390" s="230">
        <v>8.0000000000000007E-05</v>
      </c>
      <c r="R390" s="230">
        <f>Q390*H390</f>
        <v>0.001008</v>
      </c>
      <c r="S390" s="230">
        <v>0</v>
      </c>
      <c r="T390" s="231">
        <f>S390*H390</f>
        <v>0</v>
      </c>
      <c r="AR390" s="24" t="s">
        <v>263</v>
      </c>
      <c r="AT390" s="24" t="s">
        <v>164</v>
      </c>
      <c r="AU390" s="24" t="s">
        <v>84</v>
      </c>
      <c r="AY390" s="24" t="s">
        <v>161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24" t="s">
        <v>82</v>
      </c>
      <c r="BK390" s="232">
        <f>ROUND(I390*H390,2)</f>
        <v>0</v>
      </c>
      <c r="BL390" s="24" t="s">
        <v>263</v>
      </c>
      <c r="BM390" s="24" t="s">
        <v>669</v>
      </c>
    </row>
    <row r="391" s="11" customFormat="1">
      <c r="B391" s="233"/>
      <c r="C391" s="234"/>
      <c r="D391" s="235" t="s">
        <v>171</v>
      </c>
      <c r="E391" s="236" t="s">
        <v>30</v>
      </c>
      <c r="F391" s="237" t="s">
        <v>670</v>
      </c>
      <c r="G391" s="234"/>
      <c r="H391" s="236" t="s">
        <v>30</v>
      </c>
      <c r="I391" s="238"/>
      <c r="J391" s="234"/>
      <c r="K391" s="234"/>
      <c r="L391" s="239"/>
      <c r="M391" s="240"/>
      <c r="N391" s="241"/>
      <c r="O391" s="241"/>
      <c r="P391" s="241"/>
      <c r="Q391" s="241"/>
      <c r="R391" s="241"/>
      <c r="S391" s="241"/>
      <c r="T391" s="242"/>
      <c r="AT391" s="243" t="s">
        <v>171</v>
      </c>
      <c r="AU391" s="243" t="s">
        <v>84</v>
      </c>
      <c r="AV391" s="11" t="s">
        <v>82</v>
      </c>
      <c r="AW391" s="11" t="s">
        <v>37</v>
      </c>
      <c r="AX391" s="11" t="s">
        <v>74</v>
      </c>
      <c r="AY391" s="243" t="s">
        <v>161</v>
      </c>
    </row>
    <row r="392" s="12" customFormat="1">
      <c r="B392" s="244"/>
      <c r="C392" s="245"/>
      <c r="D392" s="235" t="s">
        <v>171</v>
      </c>
      <c r="E392" s="246" t="s">
        <v>30</v>
      </c>
      <c r="F392" s="247" t="s">
        <v>671</v>
      </c>
      <c r="G392" s="245"/>
      <c r="H392" s="248">
        <v>12.6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AT392" s="254" t="s">
        <v>171</v>
      </c>
      <c r="AU392" s="254" t="s">
        <v>84</v>
      </c>
      <c r="AV392" s="12" t="s">
        <v>84</v>
      </c>
      <c r="AW392" s="12" t="s">
        <v>37</v>
      </c>
      <c r="AX392" s="12" t="s">
        <v>82</v>
      </c>
      <c r="AY392" s="254" t="s">
        <v>161</v>
      </c>
    </row>
    <row r="393" s="1" customFormat="1" ht="16.5" customHeight="1">
      <c r="B393" s="46"/>
      <c r="C393" s="221" t="s">
        <v>672</v>
      </c>
      <c r="D393" s="221" t="s">
        <v>164</v>
      </c>
      <c r="E393" s="222" t="s">
        <v>673</v>
      </c>
      <c r="F393" s="223" t="s">
        <v>674</v>
      </c>
      <c r="G393" s="224" t="s">
        <v>260</v>
      </c>
      <c r="H393" s="225">
        <v>115</v>
      </c>
      <c r="I393" s="226"/>
      <c r="J393" s="227">
        <f>ROUND(I393*H393,2)</f>
        <v>0</v>
      </c>
      <c r="K393" s="223" t="s">
        <v>168</v>
      </c>
      <c r="L393" s="72"/>
      <c r="M393" s="228" t="s">
        <v>30</v>
      </c>
      <c r="N393" s="229" t="s">
        <v>45</v>
      </c>
      <c r="O393" s="47"/>
      <c r="P393" s="230">
        <f>O393*H393</f>
        <v>0</v>
      </c>
      <c r="Q393" s="230">
        <v>3.0000000000000001E-05</v>
      </c>
      <c r="R393" s="230">
        <f>Q393*H393</f>
        <v>0.0034499999999999999</v>
      </c>
      <c r="S393" s="230">
        <v>0</v>
      </c>
      <c r="T393" s="231">
        <f>S393*H393</f>
        <v>0</v>
      </c>
      <c r="AR393" s="24" t="s">
        <v>263</v>
      </c>
      <c r="AT393" s="24" t="s">
        <v>164</v>
      </c>
      <c r="AU393" s="24" t="s">
        <v>84</v>
      </c>
      <c r="AY393" s="24" t="s">
        <v>161</v>
      </c>
      <c r="BE393" s="232">
        <f>IF(N393="základní",J393,0)</f>
        <v>0</v>
      </c>
      <c r="BF393" s="232">
        <f>IF(N393="snížená",J393,0)</f>
        <v>0</v>
      </c>
      <c r="BG393" s="232">
        <f>IF(N393="zákl. přenesená",J393,0)</f>
        <v>0</v>
      </c>
      <c r="BH393" s="232">
        <f>IF(N393="sníž. přenesená",J393,0)</f>
        <v>0</v>
      </c>
      <c r="BI393" s="232">
        <f>IF(N393="nulová",J393,0)</f>
        <v>0</v>
      </c>
      <c r="BJ393" s="24" t="s">
        <v>82</v>
      </c>
      <c r="BK393" s="232">
        <f>ROUND(I393*H393,2)</f>
        <v>0</v>
      </c>
      <c r="BL393" s="24" t="s">
        <v>263</v>
      </c>
      <c r="BM393" s="24" t="s">
        <v>675</v>
      </c>
    </row>
    <row r="394" s="12" customFormat="1">
      <c r="B394" s="244"/>
      <c r="C394" s="245"/>
      <c r="D394" s="235" t="s">
        <v>171</v>
      </c>
      <c r="E394" s="246" t="s">
        <v>30</v>
      </c>
      <c r="F394" s="247" t="s">
        <v>676</v>
      </c>
      <c r="G394" s="245"/>
      <c r="H394" s="248">
        <v>44.32</v>
      </c>
      <c r="I394" s="249"/>
      <c r="J394" s="245"/>
      <c r="K394" s="245"/>
      <c r="L394" s="250"/>
      <c r="M394" s="251"/>
      <c r="N394" s="252"/>
      <c r="O394" s="252"/>
      <c r="P394" s="252"/>
      <c r="Q394" s="252"/>
      <c r="R394" s="252"/>
      <c r="S394" s="252"/>
      <c r="T394" s="253"/>
      <c r="AT394" s="254" t="s">
        <v>171</v>
      </c>
      <c r="AU394" s="254" t="s">
        <v>84</v>
      </c>
      <c r="AV394" s="12" t="s">
        <v>84</v>
      </c>
      <c r="AW394" s="12" t="s">
        <v>37</v>
      </c>
      <c r="AX394" s="12" t="s">
        <v>74</v>
      </c>
      <c r="AY394" s="254" t="s">
        <v>161</v>
      </c>
    </row>
    <row r="395" s="12" customFormat="1">
      <c r="B395" s="244"/>
      <c r="C395" s="245"/>
      <c r="D395" s="235" t="s">
        <v>171</v>
      </c>
      <c r="E395" s="246" t="s">
        <v>30</v>
      </c>
      <c r="F395" s="247" t="s">
        <v>677</v>
      </c>
      <c r="G395" s="245"/>
      <c r="H395" s="248">
        <v>64.980000000000004</v>
      </c>
      <c r="I395" s="249"/>
      <c r="J395" s="245"/>
      <c r="K395" s="245"/>
      <c r="L395" s="250"/>
      <c r="M395" s="251"/>
      <c r="N395" s="252"/>
      <c r="O395" s="252"/>
      <c r="P395" s="252"/>
      <c r="Q395" s="252"/>
      <c r="R395" s="252"/>
      <c r="S395" s="252"/>
      <c r="T395" s="253"/>
      <c r="AT395" s="254" t="s">
        <v>171</v>
      </c>
      <c r="AU395" s="254" t="s">
        <v>84</v>
      </c>
      <c r="AV395" s="12" t="s">
        <v>84</v>
      </c>
      <c r="AW395" s="12" t="s">
        <v>37</v>
      </c>
      <c r="AX395" s="12" t="s">
        <v>74</v>
      </c>
      <c r="AY395" s="254" t="s">
        <v>161</v>
      </c>
    </row>
    <row r="396" s="12" customFormat="1">
      <c r="B396" s="244"/>
      <c r="C396" s="245"/>
      <c r="D396" s="235" t="s">
        <v>171</v>
      </c>
      <c r="E396" s="246" t="s">
        <v>30</v>
      </c>
      <c r="F396" s="247" t="s">
        <v>678</v>
      </c>
      <c r="G396" s="245"/>
      <c r="H396" s="248">
        <v>-6.5999999999999996</v>
      </c>
      <c r="I396" s="249"/>
      <c r="J396" s="245"/>
      <c r="K396" s="245"/>
      <c r="L396" s="250"/>
      <c r="M396" s="251"/>
      <c r="N396" s="252"/>
      <c r="O396" s="252"/>
      <c r="P396" s="252"/>
      <c r="Q396" s="252"/>
      <c r="R396" s="252"/>
      <c r="S396" s="252"/>
      <c r="T396" s="253"/>
      <c r="AT396" s="254" t="s">
        <v>171</v>
      </c>
      <c r="AU396" s="254" t="s">
        <v>84</v>
      </c>
      <c r="AV396" s="12" t="s">
        <v>84</v>
      </c>
      <c r="AW396" s="12" t="s">
        <v>37</v>
      </c>
      <c r="AX396" s="12" t="s">
        <v>74</v>
      </c>
      <c r="AY396" s="254" t="s">
        <v>161</v>
      </c>
    </row>
    <row r="397" s="12" customFormat="1">
      <c r="B397" s="244"/>
      <c r="C397" s="245"/>
      <c r="D397" s="235" t="s">
        <v>171</v>
      </c>
      <c r="E397" s="246" t="s">
        <v>30</v>
      </c>
      <c r="F397" s="247" t="s">
        <v>679</v>
      </c>
      <c r="G397" s="245"/>
      <c r="H397" s="248">
        <v>12.300000000000001</v>
      </c>
      <c r="I397" s="249"/>
      <c r="J397" s="245"/>
      <c r="K397" s="245"/>
      <c r="L397" s="250"/>
      <c r="M397" s="251"/>
      <c r="N397" s="252"/>
      <c r="O397" s="252"/>
      <c r="P397" s="252"/>
      <c r="Q397" s="252"/>
      <c r="R397" s="252"/>
      <c r="S397" s="252"/>
      <c r="T397" s="253"/>
      <c r="AT397" s="254" t="s">
        <v>171</v>
      </c>
      <c r="AU397" s="254" t="s">
        <v>84</v>
      </c>
      <c r="AV397" s="12" t="s">
        <v>84</v>
      </c>
      <c r="AW397" s="12" t="s">
        <v>37</v>
      </c>
      <c r="AX397" s="12" t="s">
        <v>74</v>
      </c>
      <c r="AY397" s="254" t="s">
        <v>161</v>
      </c>
    </row>
    <row r="398" s="13" customFormat="1">
      <c r="B398" s="255"/>
      <c r="C398" s="256"/>
      <c r="D398" s="235" t="s">
        <v>171</v>
      </c>
      <c r="E398" s="257" t="s">
        <v>30</v>
      </c>
      <c r="F398" s="258" t="s">
        <v>182</v>
      </c>
      <c r="G398" s="256"/>
      <c r="H398" s="259">
        <v>115</v>
      </c>
      <c r="I398" s="260"/>
      <c r="J398" s="256"/>
      <c r="K398" s="256"/>
      <c r="L398" s="261"/>
      <c r="M398" s="262"/>
      <c r="N398" s="263"/>
      <c r="O398" s="263"/>
      <c r="P398" s="263"/>
      <c r="Q398" s="263"/>
      <c r="R398" s="263"/>
      <c r="S398" s="263"/>
      <c r="T398" s="264"/>
      <c r="AT398" s="265" t="s">
        <v>171</v>
      </c>
      <c r="AU398" s="265" t="s">
        <v>84</v>
      </c>
      <c r="AV398" s="13" t="s">
        <v>169</v>
      </c>
      <c r="AW398" s="13" t="s">
        <v>37</v>
      </c>
      <c r="AX398" s="13" t="s">
        <v>82</v>
      </c>
      <c r="AY398" s="265" t="s">
        <v>161</v>
      </c>
    </row>
    <row r="399" s="1" customFormat="1" ht="16.5" customHeight="1">
      <c r="B399" s="46"/>
      <c r="C399" s="221" t="s">
        <v>680</v>
      </c>
      <c r="D399" s="221" t="s">
        <v>164</v>
      </c>
      <c r="E399" s="222" t="s">
        <v>681</v>
      </c>
      <c r="F399" s="223" t="s">
        <v>682</v>
      </c>
      <c r="G399" s="224" t="s">
        <v>260</v>
      </c>
      <c r="H399" s="225">
        <v>12.6</v>
      </c>
      <c r="I399" s="226"/>
      <c r="J399" s="227">
        <f>ROUND(I399*H399,2)</f>
        <v>0</v>
      </c>
      <c r="K399" s="223" t="s">
        <v>168</v>
      </c>
      <c r="L399" s="72"/>
      <c r="M399" s="228" t="s">
        <v>30</v>
      </c>
      <c r="N399" s="229" t="s">
        <v>45</v>
      </c>
      <c r="O399" s="47"/>
      <c r="P399" s="230">
        <f>O399*H399</f>
        <v>0</v>
      </c>
      <c r="Q399" s="230">
        <v>0</v>
      </c>
      <c r="R399" s="230">
        <f>Q399*H399</f>
        <v>0</v>
      </c>
      <c r="S399" s="230">
        <v>0</v>
      </c>
      <c r="T399" s="231">
        <f>S399*H399</f>
        <v>0</v>
      </c>
      <c r="AR399" s="24" t="s">
        <v>263</v>
      </c>
      <c r="AT399" s="24" t="s">
        <v>164</v>
      </c>
      <c r="AU399" s="24" t="s">
        <v>84</v>
      </c>
      <c r="AY399" s="24" t="s">
        <v>161</v>
      </c>
      <c r="BE399" s="232">
        <f>IF(N399="základní",J399,0)</f>
        <v>0</v>
      </c>
      <c r="BF399" s="232">
        <f>IF(N399="snížená",J399,0)</f>
        <v>0</v>
      </c>
      <c r="BG399" s="232">
        <f>IF(N399="zákl. přenesená",J399,0)</f>
        <v>0</v>
      </c>
      <c r="BH399" s="232">
        <f>IF(N399="sníž. přenesená",J399,0)</f>
        <v>0</v>
      </c>
      <c r="BI399" s="232">
        <f>IF(N399="nulová",J399,0)</f>
        <v>0</v>
      </c>
      <c r="BJ399" s="24" t="s">
        <v>82</v>
      </c>
      <c r="BK399" s="232">
        <f>ROUND(I399*H399,2)</f>
        <v>0</v>
      </c>
      <c r="BL399" s="24" t="s">
        <v>263</v>
      </c>
      <c r="BM399" s="24" t="s">
        <v>683</v>
      </c>
    </row>
    <row r="400" s="11" customFormat="1">
      <c r="B400" s="233"/>
      <c r="C400" s="234"/>
      <c r="D400" s="235" t="s">
        <v>171</v>
      </c>
      <c r="E400" s="236" t="s">
        <v>30</v>
      </c>
      <c r="F400" s="237" t="s">
        <v>670</v>
      </c>
      <c r="G400" s="234"/>
      <c r="H400" s="236" t="s">
        <v>30</v>
      </c>
      <c r="I400" s="238"/>
      <c r="J400" s="234"/>
      <c r="K400" s="234"/>
      <c r="L400" s="239"/>
      <c r="M400" s="240"/>
      <c r="N400" s="241"/>
      <c r="O400" s="241"/>
      <c r="P400" s="241"/>
      <c r="Q400" s="241"/>
      <c r="R400" s="241"/>
      <c r="S400" s="241"/>
      <c r="T400" s="242"/>
      <c r="AT400" s="243" t="s">
        <v>171</v>
      </c>
      <c r="AU400" s="243" t="s">
        <v>84</v>
      </c>
      <c r="AV400" s="11" t="s">
        <v>82</v>
      </c>
      <c r="AW400" s="11" t="s">
        <v>37</v>
      </c>
      <c r="AX400" s="11" t="s">
        <v>74</v>
      </c>
      <c r="AY400" s="243" t="s">
        <v>161</v>
      </c>
    </row>
    <row r="401" s="12" customFormat="1">
      <c r="B401" s="244"/>
      <c r="C401" s="245"/>
      <c r="D401" s="235" t="s">
        <v>171</v>
      </c>
      <c r="E401" s="246" t="s">
        <v>30</v>
      </c>
      <c r="F401" s="247" t="s">
        <v>671</v>
      </c>
      <c r="G401" s="245"/>
      <c r="H401" s="248">
        <v>12.6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3"/>
      <c r="AT401" s="254" t="s">
        <v>171</v>
      </c>
      <c r="AU401" s="254" t="s">
        <v>84</v>
      </c>
      <c r="AV401" s="12" t="s">
        <v>84</v>
      </c>
      <c r="AW401" s="12" t="s">
        <v>37</v>
      </c>
      <c r="AX401" s="12" t="s">
        <v>82</v>
      </c>
      <c r="AY401" s="254" t="s">
        <v>161</v>
      </c>
    </row>
    <row r="402" s="1" customFormat="1" ht="25.5" customHeight="1">
      <c r="B402" s="46"/>
      <c r="C402" s="277" t="s">
        <v>684</v>
      </c>
      <c r="D402" s="277" t="s">
        <v>430</v>
      </c>
      <c r="E402" s="278" t="s">
        <v>685</v>
      </c>
      <c r="F402" s="279" t="s">
        <v>686</v>
      </c>
      <c r="G402" s="280" t="s">
        <v>176</v>
      </c>
      <c r="H402" s="281">
        <v>191.99799999999999</v>
      </c>
      <c r="I402" s="282"/>
      <c r="J402" s="283">
        <f>ROUND(I402*H402,2)</f>
        <v>0</v>
      </c>
      <c r="K402" s="279" t="s">
        <v>30</v>
      </c>
      <c r="L402" s="284"/>
      <c r="M402" s="285" t="s">
        <v>30</v>
      </c>
      <c r="N402" s="286" t="s">
        <v>45</v>
      </c>
      <c r="O402" s="47"/>
      <c r="P402" s="230">
        <f>O402*H402</f>
        <v>0</v>
      </c>
      <c r="Q402" s="230">
        <v>0.0027699999999999999</v>
      </c>
      <c r="R402" s="230">
        <f>Q402*H402</f>
        <v>0.5318344599999999</v>
      </c>
      <c r="S402" s="230">
        <v>0</v>
      </c>
      <c r="T402" s="231">
        <f>S402*H402</f>
        <v>0</v>
      </c>
      <c r="AR402" s="24" t="s">
        <v>367</v>
      </c>
      <c r="AT402" s="24" t="s">
        <v>430</v>
      </c>
      <c r="AU402" s="24" t="s">
        <v>84</v>
      </c>
      <c r="AY402" s="24" t="s">
        <v>161</v>
      </c>
      <c r="BE402" s="232">
        <f>IF(N402="základní",J402,0)</f>
        <v>0</v>
      </c>
      <c r="BF402" s="232">
        <f>IF(N402="snížená",J402,0)</f>
        <v>0</v>
      </c>
      <c r="BG402" s="232">
        <f>IF(N402="zákl. přenesená",J402,0)</f>
        <v>0</v>
      </c>
      <c r="BH402" s="232">
        <f>IF(N402="sníž. přenesená",J402,0)</f>
        <v>0</v>
      </c>
      <c r="BI402" s="232">
        <f>IF(N402="nulová",J402,0)</f>
        <v>0</v>
      </c>
      <c r="BJ402" s="24" t="s">
        <v>82</v>
      </c>
      <c r="BK402" s="232">
        <f>ROUND(I402*H402,2)</f>
        <v>0</v>
      </c>
      <c r="BL402" s="24" t="s">
        <v>263</v>
      </c>
      <c r="BM402" s="24" t="s">
        <v>687</v>
      </c>
    </row>
    <row r="403" s="11" customFormat="1">
      <c r="B403" s="233"/>
      <c r="C403" s="234"/>
      <c r="D403" s="235" t="s">
        <v>171</v>
      </c>
      <c r="E403" s="236" t="s">
        <v>30</v>
      </c>
      <c r="F403" s="237" t="s">
        <v>688</v>
      </c>
      <c r="G403" s="234"/>
      <c r="H403" s="236" t="s">
        <v>30</v>
      </c>
      <c r="I403" s="238"/>
      <c r="J403" s="234"/>
      <c r="K403" s="234"/>
      <c r="L403" s="239"/>
      <c r="M403" s="240"/>
      <c r="N403" s="241"/>
      <c r="O403" s="241"/>
      <c r="P403" s="241"/>
      <c r="Q403" s="241"/>
      <c r="R403" s="241"/>
      <c r="S403" s="241"/>
      <c r="T403" s="242"/>
      <c r="AT403" s="243" t="s">
        <v>171</v>
      </c>
      <c r="AU403" s="243" t="s">
        <v>84</v>
      </c>
      <c r="AV403" s="11" t="s">
        <v>82</v>
      </c>
      <c r="AW403" s="11" t="s">
        <v>37</v>
      </c>
      <c r="AX403" s="11" t="s">
        <v>74</v>
      </c>
      <c r="AY403" s="243" t="s">
        <v>161</v>
      </c>
    </row>
    <row r="404" s="11" customFormat="1">
      <c r="B404" s="233"/>
      <c r="C404" s="234"/>
      <c r="D404" s="235" t="s">
        <v>171</v>
      </c>
      <c r="E404" s="236" t="s">
        <v>30</v>
      </c>
      <c r="F404" s="237" t="s">
        <v>689</v>
      </c>
      <c r="G404" s="234"/>
      <c r="H404" s="236" t="s">
        <v>30</v>
      </c>
      <c r="I404" s="238"/>
      <c r="J404" s="234"/>
      <c r="K404" s="234"/>
      <c r="L404" s="239"/>
      <c r="M404" s="240"/>
      <c r="N404" s="241"/>
      <c r="O404" s="241"/>
      <c r="P404" s="241"/>
      <c r="Q404" s="241"/>
      <c r="R404" s="241"/>
      <c r="S404" s="241"/>
      <c r="T404" s="242"/>
      <c r="AT404" s="243" t="s">
        <v>171</v>
      </c>
      <c r="AU404" s="243" t="s">
        <v>84</v>
      </c>
      <c r="AV404" s="11" t="s">
        <v>82</v>
      </c>
      <c r="AW404" s="11" t="s">
        <v>37</v>
      </c>
      <c r="AX404" s="11" t="s">
        <v>74</v>
      </c>
      <c r="AY404" s="243" t="s">
        <v>161</v>
      </c>
    </row>
    <row r="405" s="12" customFormat="1">
      <c r="B405" s="244"/>
      <c r="C405" s="245"/>
      <c r="D405" s="235" t="s">
        <v>171</v>
      </c>
      <c r="E405" s="246" t="s">
        <v>30</v>
      </c>
      <c r="F405" s="247" t="s">
        <v>690</v>
      </c>
      <c r="G405" s="245"/>
      <c r="H405" s="248">
        <v>177.09999999999999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3"/>
      <c r="AT405" s="254" t="s">
        <v>171</v>
      </c>
      <c r="AU405" s="254" t="s">
        <v>84</v>
      </c>
      <c r="AV405" s="12" t="s">
        <v>84</v>
      </c>
      <c r="AW405" s="12" t="s">
        <v>37</v>
      </c>
      <c r="AX405" s="12" t="s">
        <v>74</v>
      </c>
      <c r="AY405" s="254" t="s">
        <v>161</v>
      </c>
    </row>
    <row r="406" s="11" customFormat="1">
      <c r="B406" s="233"/>
      <c r="C406" s="234"/>
      <c r="D406" s="235" t="s">
        <v>171</v>
      </c>
      <c r="E406" s="236" t="s">
        <v>30</v>
      </c>
      <c r="F406" s="237" t="s">
        <v>691</v>
      </c>
      <c r="G406" s="234"/>
      <c r="H406" s="236" t="s">
        <v>30</v>
      </c>
      <c r="I406" s="238"/>
      <c r="J406" s="234"/>
      <c r="K406" s="234"/>
      <c r="L406" s="239"/>
      <c r="M406" s="240"/>
      <c r="N406" s="241"/>
      <c r="O406" s="241"/>
      <c r="P406" s="241"/>
      <c r="Q406" s="241"/>
      <c r="R406" s="241"/>
      <c r="S406" s="241"/>
      <c r="T406" s="242"/>
      <c r="AT406" s="243" t="s">
        <v>171</v>
      </c>
      <c r="AU406" s="243" t="s">
        <v>84</v>
      </c>
      <c r="AV406" s="11" t="s">
        <v>82</v>
      </c>
      <c r="AW406" s="11" t="s">
        <v>37</v>
      </c>
      <c r="AX406" s="11" t="s">
        <v>74</v>
      </c>
      <c r="AY406" s="243" t="s">
        <v>161</v>
      </c>
    </row>
    <row r="407" s="12" customFormat="1">
      <c r="B407" s="244"/>
      <c r="C407" s="245"/>
      <c r="D407" s="235" t="s">
        <v>171</v>
      </c>
      <c r="E407" s="246" t="s">
        <v>30</v>
      </c>
      <c r="F407" s="247" t="s">
        <v>692</v>
      </c>
      <c r="G407" s="245"/>
      <c r="H407" s="248">
        <v>2.1480000000000001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AT407" s="254" t="s">
        <v>171</v>
      </c>
      <c r="AU407" s="254" t="s">
        <v>84</v>
      </c>
      <c r="AV407" s="12" t="s">
        <v>84</v>
      </c>
      <c r="AW407" s="12" t="s">
        <v>37</v>
      </c>
      <c r="AX407" s="12" t="s">
        <v>74</v>
      </c>
      <c r="AY407" s="254" t="s">
        <v>161</v>
      </c>
    </row>
    <row r="408" s="11" customFormat="1">
      <c r="B408" s="233"/>
      <c r="C408" s="234"/>
      <c r="D408" s="235" t="s">
        <v>171</v>
      </c>
      <c r="E408" s="236" t="s">
        <v>30</v>
      </c>
      <c r="F408" s="237" t="s">
        <v>693</v>
      </c>
      <c r="G408" s="234"/>
      <c r="H408" s="236" t="s">
        <v>30</v>
      </c>
      <c r="I408" s="238"/>
      <c r="J408" s="234"/>
      <c r="K408" s="234"/>
      <c r="L408" s="239"/>
      <c r="M408" s="240"/>
      <c r="N408" s="241"/>
      <c r="O408" s="241"/>
      <c r="P408" s="241"/>
      <c r="Q408" s="241"/>
      <c r="R408" s="241"/>
      <c r="S408" s="241"/>
      <c r="T408" s="242"/>
      <c r="AT408" s="243" t="s">
        <v>171</v>
      </c>
      <c r="AU408" s="243" t="s">
        <v>84</v>
      </c>
      <c r="AV408" s="11" t="s">
        <v>82</v>
      </c>
      <c r="AW408" s="11" t="s">
        <v>37</v>
      </c>
      <c r="AX408" s="11" t="s">
        <v>74</v>
      </c>
      <c r="AY408" s="243" t="s">
        <v>161</v>
      </c>
    </row>
    <row r="409" s="12" customFormat="1">
      <c r="B409" s="244"/>
      <c r="C409" s="245"/>
      <c r="D409" s="235" t="s">
        <v>171</v>
      </c>
      <c r="E409" s="246" t="s">
        <v>30</v>
      </c>
      <c r="F409" s="247" t="s">
        <v>694</v>
      </c>
      <c r="G409" s="245"/>
      <c r="H409" s="248">
        <v>12.65</v>
      </c>
      <c r="I409" s="249"/>
      <c r="J409" s="245"/>
      <c r="K409" s="245"/>
      <c r="L409" s="250"/>
      <c r="M409" s="251"/>
      <c r="N409" s="252"/>
      <c r="O409" s="252"/>
      <c r="P409" s="252"/>
      <c r="Q409" s="252"/>
      <c r="R409" s="252"/>
      <c r="S409" s="252"/>
      <c r="T409" s="253"/>
      <c r="AT409" s="254" t="s">
        <v>171</v>
      </c>
      <c r="AU409" s="254" t="s">
        <v>84</v>
      </c>
      <c r="AV409" s="12" t="s">
        <v>84</v>
      </c>
      <c r="AW409" s="12" t="s">
        <v>37</v>
      </c>
      <c r="AX409" s="12" t="s">
        <v>74</v>
      </c>
      <c r="AY409" s="254" t="s">
        <v>161</v>
      </c>
    </row>
    <row r="410" s="12" customFormat="1">
      <c r="B410" s="244"/>
      <c r="C410" s="245"/>
      <c r="D410" s="235" t="s">
        <v>171</v>
      </c>
      <c r="E410" s="246" t="s">
        <v>30</v>
      </c>
      <c r="F410" s="247" t="s">
        <v>695</v>
      </c>
      <c r="G410" s="245"/>
      <c r="H410" s="248">
        <v>0.10000000000000001</v>
      </c>
      <c r="I410" s="249"/>
      <c r="J410" s="245"/>
      <c r="K410" s="245"/>
      <c r="L410" s="250"/>
      <c r="M410" s="251"/>
      <c r="N410" s="252"/>
      <c r="O410" s="252"/>
      <c r="P410" s="252"/>
      <c r="Q410" s="252"/>
      <c r="R410" s="252"/>
      <c r="S410" s="252"/>
      <c r="T410" s="253"/>
      <c r="AT410" s="254" t="s">
        <v>171</v>
      </c>
      <c r="AU410" s="254" t="s">
        <v>84</v>
      </c>
      <c r="AV410" s="12" t="s">
        <v>84</v>
      </c>
      <c r="AW410" s="12" t="s">
        <v>37</v>
      </c>
      <c r="AX410" s="12" t="s">
        <v>74</v>
      </c>
      <c r="AY410" s="254" t="s">
        <v>161</v>
      </c>
    </row>
    <row r="411" s="13" customFormat="1">
      <c r="B411" s="255"/>
      <c r="C411" s="256"/>
      <c r="D411" s="235" t="s">
        <v>171</v>
      </c>
      <c r="E411" s="257" t="s">
        <v>30</v>
      </c>
      <c r="F411" s="258" t="s">
        <v>182</v>
      </c>
      <c r="G411" s="256"/>
      <c r="H411" s="259">
        <v>191.99799999999999</v>
      </c>
      <c r="I411" s="260"/>
      <c r="J411" s="256"/>
      <c r="K411" s="256"/>
      <c r="L411" s="261"/>
      <c r="M411" s="262"/>
      <c r="N411" s="263"/>
      <c r="O411" s="263"/>
      <c r="P411" s="263"/>
      <c r="Q411" s="263"/>
      <c r="R411" s="263"/>
      <c r="S411" s="263"/>
      <c r="T411" s="264"/>
      <c r="AT411" s="265" t="s">
        <v>171</v>
      </c>
      <c r="AU411" s="265" t="s">
        <v>84</v>
      </c>
      <c r="AV411" s="13" t="s">
        <v>169</v>
      </c>
      <c r="AW411" s="13" t="s">
        <v>37</v>
      </c>
      <c r="AX411" s="13" t="s">
        <v>82</v>
      </c>
      <c r="AY411" s="265" t="s">
        <v>161</v>
      </c>
    </row>
    <row r="412" s="1" customFormat="1" ht="16.5" customHeight="1">
      <c r="B412" s="46"/>
      <c r="C412" s="277" t="s">
        <v>696</v>
      </c>
      <c r="D412" s="277" t="s">
        <v>430</v>
      </c>
      <c r="E412" s="278" t="s">
        <v>697</v>
      </c>
      <c r="F412" s="279" t="s">
        <v>698</v>
      </c>
      <c r="G412" s="280" t="s">
        <v>260</v>
      </c>
      <c r="H412" s="281">
        <v>13.002000000000001</v>
      </c>
      <c r="I412" s="282"/>
      <c r="J412" s="283">
        <f>ROUND(I412*H412,2)</f>
        <v>0</v>
      </c>
      <c r="K412" s="279" t="s">
        <v>168</v>
      </c>
      <c r="L412" s="284"/>
      <c r="M412" s="285" t="s">
        <v>30</v>
      </c>
      <c r="N412" s="286" t="s">
        <v>45</v>
      </c>
      <c r="O412" s="47"/>
      <c r="P412" s="230">
        <f>O412*H412</f>
        <v>0</v>
      </c>
      <c r="Q412" s="230">
        <v>0.00025000000000000001</v>
      </c>
      <c r="R412" s="230">
        <f>Q412*H412</f>
        <v>0.0032505000000000004</v>
      </c>
      <c r="S412" s="230">
        <v>0</v>
      </c>
      <c r="T412" s="231">
        <f>S412*H412</f>
        <v>0</v>
      </c>
      <c r="AR412" s="24" t="s">
        <v>367</v>
      </c>
      <c r="AT412" s="24" t="s">
        <v>430</v>
      </c>
      <c r="AU412" s="24" t="s">
        <v>84</v>
      </c>
      <c r="AY412" s="24" t="s">
        <v>161</v>
      </c>
      <c r="BE412" s="232">
        <f>IF(N412="základní",J412,0)</f>
        <v>0</v>
      </c>
      <c r="BF412" s="232">
        <f>IF(N412="snížená",J412,0)</f>
        <v>0</v>
      </c>
      <c r="BG412" s="232">
        <f>IF(N412="zákl. přenesená",J412,0)</f>
        <v>0</v>
      </c>
      <c r="BH412" s="232">
        <f>IF(N412="sníž. přenesená",J412,0)</f>
        <v>0</v>
      </c>
      <c r="BI412" s="232">
        <f>IF(N412="nulová",J412,0)</f>
        <v>0</v>
      </c>
      <c r="BJ412" s="24" t="s">
        <v>82</v>
      </c>
      <c r="BK412" s="232">
        <f>ROUND(I412*H412,2)</f>
        <v>0</v>
      </c>
      <c r="BL412" s="24" t="s">
        <v>263</v>
      </c>
      <c r="BM412" s="24" t="s">
        <v>699</v>
      </c>
    </row>
    <row r="413" s="11" customFormat="1">
      <c r="B413" s="233"/>
      <c r="C413" s="234"/>
      <c r="D413" s="235" t="s">
        <v>171</v>
      </c>
      <c r="E413" s="236" t="s">
        <v>30</v>
      </c>
      <c r="F413" s="237" t="s">
        <v>700</v>
      </c>
      <c r="G413" s="234"/>
      <c r="H413" s="236" t="s">
        <v>30</v>
      </c>
      <c r="I413" s="238"/>
      <c r="J413" s="234"/>
      <c r="K413" s="234"/>
      <c r="L413" s="239"/>
      <c r="M413" s="240"/>
      <c r="N413" s="241"/>
      <c r="O413" s="241"/>
      <c r="P413" s="241"/>
      <c r="Q413" s="241"/>
      <c r="R413" s="241"/>
      <c r="S413" s="241"/>
      <c r="T413" s="242"/>
      <c r="AT413" s="243" t="s">
        <v>171</v>
      </c>
      <c r="AU413" s="243" t="s">
        <v>84</v>
      </c>
      <c r="AV413" s="11" t="s">
        <v>82</v>
      </c>
      <c r="AW413" s="11" t="s">
        <v>37</v>
      </c>
      <c r="AX413" s="11" t="s">
        <v>74</v>
      </c>
      <c r="AY413" s="243" t="s">
        <v>161</v>
      </c>
    </row>
    <row r="414" s="12" customFormat="1">
      <c r="B414" s="244"/>
      <c r="C414" s="245"/>
      <c r="D414" s="235" t="s">
        <v>171</v>
      </c>
      <c r="E414" s="246" t="s">
        <v>30</v>
      </c>
      <c r="F414" s="247" t="s">
        <v>701</v>
      </c>
      <c r="G414" s="245"/>
      <c r="H414" s="248">
        <v>13.002000000000001</v>
      </c>
      <c r="I414" s="249"/>
      <c r="J414" s="245"/>
      <c r="K414" s="245"/>
      <c r="L414" s="250"/>
      <c r="M414" s="251"/>
      <c r="N414" s="252"/>
      <c r="O414" s="252"/>
      <c r="P414" s="252"/>
      <c r="Q414" s="252"/>
      <c r="R414" s="252"/>
      <c r="S414" s="252"/>
      <c r="T414" s="253"/>
      <c r="AT414" s="254" t="s">
        <v>171</v>
      </c>
      <c r="AU414" s="254" t="s">
        <v>84</v>
      </c>
      <c r="AV414" s="12" t="s">
        <v>84</v>
      </c>
      <c r="AW414" s="12" t="s">
        <v>37</v>
      </c>
      <c r="AX414" s="12" t="s">
        <v>82</v>
      </c>
      <c r="AY414" s="254" t="s">
        <v>161</v>
      </c>
    </row>
    <row r="415" s="1" customFormat="1" ht="16.5" customHeight="1">
      <c r="B415" s="46"/>
      <c r="C415" s="221" t="s">
        <v>702</v>
      </c>
      <c r="D415" s="221" t="s">
        <v>164</v>
      </c>
      <c r="E415" s="222" t="s">
        <v>703</v>
      </c>
      <c r="F415" s="223" t="s">
        <v>704</v>
      </c>
      <c r="G415" s="224" t="s">
        <v>260</v>
      </c>
      <c r="H415" s="225">
        <v>3.3999999999999999</v>
      </c>
      <c r="I415" s="226"/>
      <c r="J415" s="227">
        <f>ROUND(I415*H415,2)</f>
        <v>0</v>
      </c>
      <c r="K415" s="223" t="s">
        <v>168</v>
      </c>
      <c r="L415" s="72"/>
      <c r="M415" s="228" t="s">
        <v>30</v>
      </c>
      <c r="N415" s="229" t="s">
        <v>45</v>
      </c>
      <c r="O415" s="47"/>
      <c r="P415" s="230">
        <f>O415*H415</f>
        <v>0</v>
      </c>
      <c r="Q415" s="230">
        <v>0</v>
      </c>
      <c r="R415" s="230">
        <f>Q415*H415</f>
        <v>0</v>
      </c>
      <c r="S415" s="230">
        <v>0</v>
      </c>
      <c r="T415" s="231">
        <f>S415*H415</f>
        <v>0</v>
      </c>
      <c r="AR415" s="24" t="s">
        <v>263</v>
      </c>
      <c r="AT415" s="24" t="s">
        <v>164</v>
      </c>
      <c r="AU415" s="24" t="s">
        <v>84</v>
      </c>
      <c r="AY415" s="24" t="s">
        <v>161</v>
      </c>
      <c r="BE415" s="232">
        <f>IF(N415="základní",J415,0)</f>
        <v>0</v>
      </c>
      <c r="BF415" s="232">
        <f>IF(N415="snížená",J415,0)</f>
        <v>0</v>
      </c>
      <c r="BG415" s="232">
        <f>IF(N415="zákl. přenesená",J415,0)</f>
        <v>0</v>
      </c>
      <c r="BH415" s="232">
        <f>IF(N415="sníž. přenesená",J415,0)</f>
        <v>0</v>
      </c>
      <c r="BI415" s="232">
        <f>IF(N415="nulová",J415,0)</f>
        <v>0</v>
      </c>
      <c r="BJ415" s="24" t="s">
        <v>82</v>
      </c>
      <c r="BK415" s="232">
        <f>ROUND(I415*H415,2)</f>
        <v>0</v>
      </c>
      <c r="BL415" s="24" t="s">
        <v>263</v>
      </c>
      <c r="BM415" s="24" t="s">
        <v>705</v>
      </c>
    </row>
    <row r="416" s="11" customFormat="1">
      <c r="B416" s="233"/>
      <c r="C416" s="234"/>
      <c r="D416" s="235" t="s">
        <v>171</v>
      </c>
      <c r="E416" s="236" t="s">
        <v>30</v>
      </c>
      <c r="F416" s="237" t="s">
        <v>706</v>
      </c>
      <c r="G416" s="234"/>
      <c r="H416" s="236" t="s">
        <v>30</v>
      </c>
      <c r="I416" s="238"/>
      <c r="J416" s="234"/>
      <c r="K416" s="234"/>
      <c r="L416" s="239"/>
      <c r="M416" s="240"/>
      <c r="N416" s="241"/>
      <c r="O416" s="241"/>
      <c r="P416" s="241"/>
      <c r="Q416" s="241"/>
      <c r="R416" s="241"/>
      <c r="S416" s="241"/>
      <c r="T416" s="242"/>
      <c r="AT416" s="243" t="s">
        <v>171</v>
      </c>
      <c r="AU416" s="243" t="s">
        <v>84</v>
      </c>
      <c r="AV416" s="11" t="s">
        <v>82</v>
      </c>
      <c r="AW416" s="11" t="s">
        <v>37</v>
      </c>
      <c r="AX416" s="11" t="s">
        <v>74</v>
      </c>
      <c r="AY416" s="243" t="s">
        <v>161</v>
      </c>
    </row>
    <row r="417" s="12" customFormat="1">
      <c r="B417" s="244"/>
      <c r="C417" s="245"/>
      <c r="D417" s="235" t="s">
        <v>171</v>
      </c>
      <c r="E417" s="246" t="s">
        <v>30</v>
      </c>
      <c r="F417" s="247" t="s">
        <v>707</v>
      </c>
      <c r="G417" s="245"/>
      <c r="H417" s="248">
        <v>3.3999999999999999</v>
      </c>
      <c r="I417" s="249"/>
      <c r="J417" s="245"/>
      <c r="K417" s="245"/>
      <c r="L417" s="250"/>
      <c r="M417" s="251"/>
      <c r="N417" s="252"/>
      <c r="O417" s="252"/>
      <c r="P417" s="252"/>
      <c r="Q417" s="252"/>
      <c r="R417" s="252"/>
      <c r="S417" s="252"/>
      <c r="T417" s="253"/>
      <c r="AT417" s="254" t="s">
        <v>171</v>
      </c>
      <c r="AU417" s="254" t="s">
        <v>84</v>
      </c>
      <c r="AV417" s="12" t="s">
        <v>84</v>
      </c>
      <c r="AW417" s="12" t="s">
        <v>37</v>
      </c>
      <c r="AX417" s="12" t="s">
        <v>82</v>
      </c>
      <c r="AY417" s="254" t="s">
        <v>161</v>
      </c>
    </row>
    <row r="418" s="1" customFormat="1" ht="16.5" customHeight="1">
      <c r="B418" s="46"/>
      <c r="C418" s="277" t="s">
        <v>708</v>
      </c>
      <c r="D418" s="277" t="s">
        <v>430</v>
      </c>
      <c r="E418" s="278" t="s">
        <v>709</v>
      </c>
      <c r="F418" s="279" t="s">
        <v>710</v>
      </c>
      <c r="G418" s="280" t="s">
        <v>260</v>
      </c>
      <c r="H418" s="281">
        <v>4</v>
      </c>
      <c r="I418" s="282"/>
      <c r="J418" s="283">
        <f>ROUND(I418*H418,2)</f>
        <v>0</v>
      </c>
      <c r="K418" s="279" t="s">
        <v>30</v>
      </c>
      <c r="L418" s="284"/>
      <c r="M418" s="285" t="s">
        <v>30</v>
      </c>
      <c r="N418" s="286" t="s">
        <v>45</v>
      </c>
      <c r="O418" s="47"/>
      <c r="P418" s="230">
        <f>O418*H418</f>
        <v>0</v>
      </c>
      <c r="Q418" s="230">
        <v>0</v>
      </c>
      <c r="R418" s="230">
        <f>Q418*H418</f>
        <v>0</v>
      </c>
      <c r="S418" s="230">
        <v>0</v>
      </c>
      <c r="T418" s="231">
        <f>S418*H418</f>
        <v>0</v>
      </c>
      <c r="AR418" s="24" t="s">
        <v>367</v>
      </c>
      <c r="AT418" s="24" t="s">
        <v>430</v>
      </c>
      <c r="AU418" s="24" t="s">
        <v>84</v>
      </c>
      <c r="AY418" s="24" t="s">
        <v>161</v>
      </c>
      <c r="BE418" s="232">
        <f>IF(N418="základní",J418,0)</f>
        <v>0</v>
      </c>
      <c r="BF418" s="232">
        <f>IF(N418="snížená",J418,0)</f>
        <v>0</v>
      </c>
      <c r="BG418" s="232">
        <f>IF(N418="zákl. přenesená",J418,0)</f>
        <v>0</v>
      </c>
      <c r="BH418" s="232">
        <f>IF(N418="sníž. přenesená",J418,0)</f>
        <v>0</v>
      </c>
      <c r="BI418" s="232">
        <f>IF(N418="nulová",J418,0)</f>
        <v>0</v>
      </c>
      <c r="BJ418" s="24" t="s">
        <v>82</v>
      </c>
      <c r="BK418" s="232">
        <f>ROUND(I418*H418,2)</f>
        <v>0</v>
      </c>
      <c r="BL418" s="24" t="s">
        <v>263</v>
      </c>
      <c r="BM418" s="24" t="s">
        <v>711</v>
      </c>
    </row>
    <row r="419" s="1" customFormat="1" ht="38.25" customHeight="1">
      <c r="B419" s="46"/>
      <c r="C419" s="221" t="s">
        <v>712</v>
      </c>
      <c r="D419" s="221" t="s">
        <v>164</v>
      </c>
      <c r="E419" s="222" t="s">
        <v>713</v>
      </c>
      <c r="F419" s="223" t="s">
        <v>714</v>
      </c>
      <c r="G419" s="224" t="s">
        <v>167</v>
      </c>
      <c r="H419" s="225">
        <v>0.90600000000000003</v>
      </c>
      <c r="I419" s="226"/>
      <c r="J419" s="227">
        <f>ROUND(I419*H419,2)</f>
        <v>0</v>
      </c>
      <c r="K419" s="223" t="s">
        <v>168</v>
      </c>
      <c r="L419" s="72"/>
      <c r="M419" s="228" t="s">
        <v>30</v>
      </c>
      <c r="N419" s="229" t="s">
        <v>45</v>
      </c>
      <c r="O419" s="47"/>
      <c r="P419" s="230">
        <f>O419*H419</f>
        <v>0</v>
      </c>
      <c r="Q419" s="230">
        <v>0</v>
      </c>
      <c r="R419" s="230">
        <f>Q419*H419</f>
        <v>0</v>
      </c>
      <c r="S419" s="230">
        <v>0</v>
      </c>
      <c r="T419" s="231">
        <f>S419*H419</f>
        <v>0</v>
      </c>
      <c r="AR419" s="24" t="s">
        <v>263</v>
      </c>
      <c r="AT419" s="24" t="s">
        <v>164</v>
      </c>
      <c r="AU419" s="24" t="s">
        <v>84</v>
      </c>
      <c r="AY419" s="24" t="s">
        <v>161</v>
      </c>
      <c r="BE419" s="232">
        <f>IF(N419="základní",J419,0)</f>
        <v>0</v>
      </c>
      <c r="BF419" s="232">
        <f>IF(N419="snížená",J419,0)</f>
        <v>0</v>
      </c>
      <c r="BG419" s="232">
        <f>IF(N419="zákl. přenesená",J419,0)</f>
        <v>0</v>
      </c>
      <c r="BH419" s="232">
        <f>IF(N419="sníž. přenesená",J419,0)</f>
        <v>0</v>
      </c>
      <c r="BI419" s="232">
        <f>IF(N419="nulová",J419,0)</f>
        <v>0</v>
      </c>
      <c r="BJ419" s="24" t="s">
        <v>82</v>
      </c>
      <c r="BK419" s="232">
        <f>ROUND(I419*H419,2)</f>
        <v>0</v>
      </c>
      <c r="BL419" s="24" t="s">
        <v>263</v>
      </c>
      <c r="BM419" s="24" t="s">
        <v>715</v>
      </c>
    </row>
    <row r="420" s="10" customFormat="1" ht="29.88" customHeight="1">
      <c r="B420" s="205"/>
      <c r="C420" s="206"/>
      <c r="D420" s="207" t="s">
        <v>73</v>
      </c>
      <c r="E420" s="219" t="s">
        <v>716</v>
      </c>
      <c r="F420" s="219" t="s">
        <v>717</v>
      </c>
      <c r="G420" s="206"/>
      <c r="H420" s="206"/>
      <c r="I420" s="209"/>
      <c r="J420" s="220">
        <f>BK420</f>
        <v>0</v>
      </c>
      <c r="K420" s="206"/>
      <c r="L420" s="211"/>
      <c r="M420" s="212"/>
      <c r="N420" s="213"/>
      <c r="O420" s="213"/>
      <c r="P420" s="214">
        <f>SUM(P421:P436)</f>
        <v>0</v>
      </c>
      <c r="Q420" s="213"/>
      <c r="R420" s="214">
        <f>SUM(R421:R436)</f>
        <v>0.19830200000000001</v>
      </c>
      <c r="S420" s="213"/>
      <c r="T420" s="215">
        <f>SUM(T421:T436)</f>
        <v>0</v>
      </c>
      <c r="AR420" s="216" t="s">
        <v>84</v>
      </c>
      <c r="AT420" s="217" t="s">
        <v>73</v>
      </c>
      <c r="AU420" s="217" t="s">
        <v>82</v>
      </c>
      <c r="AY420" s="216" t="s">
        <v>161</v>
      </c>
      <c r="BK420" s="218">
        <f>SUM(BK421:BK436)</f>
        <v>0</v>
      </c>
    </row>
    <row r="421" s="1" customFormat="1" ht="25.5" customHeight="1">
      <c r="B421" s="46"/>
      <c r="C421" s="221" t="s">
        <v>718</v>
      </c>
      <c r="D421" s="221" t="s">
        <v>164</v>
      </c>
      <c r="E421" s="222" t="s">
        <v>719</v>
      </c>
      <c r="F421" s="223" t="s">
        <v>720</v>
      </c>
      <c r="G421" s="224" t="s">
        <v>176</v>
      </c>
      <c r="H421" s="225">
        <v>11.4</v>
      </c>
      <c r="I421" s="226"/>
      <c r="J421" s="227">
        <f>ROUND(I421*H421,2)</f>
        <v>0</v>
      </c>
      <c r="K421" s="223" t="s">
        <v>168</v>
      </c>
      <c r="L421" s="72"/>
      <c r="M421" s="228" t="s">
        <v>30</v>
      </c>
      <c r="N421" s="229" t="s">
        <v>45</v>
      </c>
      <c r="O421" s="47"/>
      <c r="P421" s="230">
        <f>O421*H421</f>
        <v>0</v>
      </c>
      <c r="Q421" s="230">
        <v>0.0030000000000000001</v>
      </c>
      <c r="R421" s="230">
        <f>Q421*H421</f>
        <v>0.034200000000000001</v>
      </c>
      <c r="S421" s="230">
        <v>0</v>
      </c>
      <c r="T421" s="231">
        <f>S421*H421</f>
        <v>0</v>
      </c>
      <c r="AR421" s="24" t="s">
        <v>263</v>
      </c>
      <c r="AT421" s="24" t="s">
        <v>164</v>
      </c>
      <c r="AU421" s="24" t="s">
        <v>84</v>
      </c>
      <c r="AY421" s="24" t="s">
        <v>161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24" t="s">
        <v>82</v>
      </c>
      <c r="BK421" s="232">
        <f>ROUND(I421*H421,2)</f>
        <v>0</v>
      </c>
      <c r="BL421" s="24" t="s">
        <v>263</v>
      </c>
      <c r="BM421" s="24" t="s">
        <v>721</v>
      </c>
    </row>
    <row r="422" s="12" customFormat="1">
      <c r="B422" s="244"/>
      <c r="C422" s="245"/>
      <c r="D422" s="235" t="s">
        <v>171</v>
      </c>
      <c r="E422" s="246" t="s">
        <v>30</v>
      </c>
      <c r="F422" s="247" t="s">
        <v>722</v>
      </c>
      <c r="G422" s="245"/>
      <c r="H422" s="248">
        <v>11.4</v>
      </c>
      <c r="I422" s="249"/>
      <c r="J422" s="245"/>
      <c r="K422" s="245"/>
      <c r="L422" s="250"/>
      <c r="M422" s="251"/>
      <c r="N422" s="252"/>
      <c r="O422" s="252"/>
      <c r="P422" s="252"/>
      <c r="Q422" s="252"/>
      <c r="R422" s="252"/>
      <c r="S422" s="252"/>
      <c r="T422" s="253"/>
      <c r="AT422" s="254" t="s">
        <v>171</v>
      </c>
      <c r="AU422" s="254" t="s">
        <v>84</v>
      </c>
      <c r="AV422" s="12" t="s">
        <v>84</v>
      </c>
      <c r="AW422" s="12" t="s">
        <v>37</v>
      </c>
      <c r="AX422" s="12" t="s">
        <v>82</v>
      </c>
      <c r="AY422" s="254" t="s">
        <v>161</v>
      </c>
    </row>
    <row r="423" s="1" customFormat="1" ht="25.5" customHeight="1">
      <c r="B423" s="46"/>
      <c r="C423" s="221" t="s">
        <v>723</v>
      </c>
      <c r="D423" s="221" t="s">
        <v>164</v>
      </c>
      <c r="E423" s="222" t="s">
        <v>724</v>
      </c>
      <c r="F423" s="223" t="s">
        <v>725</v>
      </c>
      <c r="G423" s="224" t="s">
        <v>176</v>
      </c>
      <c r="H423" s="225">
        <v>11.4</v>
      </c>
      <c r="I423" s="226"/>
      <c r="J423" s="227">
        <f>ROUND(I423*H423,2)</f>
        <v>0</v>
      </c>
      <c r="K423" s="223" t="s">
        <v>168</v>
      </c>
      <c r="L423" s="72"/>
      <c r="M423" s="228" t="s">
        <v>30</v>
      </c>
      <c r="N423" s="229" t="s">
        <v>45</v>
      </c>
      <c r="O423" s="47"/>
      <c r="P423" s="230">
        <f>O423*H423</f>
        <v>0</v>
      </c>
      <c r="Q423" s="230">
        <v>0</v>
      </c>
      <c r="R423" s="230">
        <f>Q423*H423</f>
        <v>0</v>
      </c>
      <c r="S423" s="230">
        <v>0</v>
      </c>
      <c r="T423" s="231">
        <f>S423*H423</f>
        <v>0</v>
      </c>
      <c r="AR423" s="24" t="s">
        <v>263</v>
      </c>
      <c r="AT423" s="24" t="s">
        <v>164</v>
      </c>
      <c r="AU423" s="24" t="s">
        <v>84</v>
      </c>
      <c r="AY423" s="24" t="s">
        <v>161</v>
      </c>
      <c r="BE423" s="232">
        <f>IF(N423="základní",J423,0)</f>
        <v>0</v>
      </c>
      <c r="BF423" s="232">
        <f>IF(N423="snížená",J423,0)</f>
        <v>0</v>
      </c>
      <c r="BG423" s="232">
        <f>IF(N423="zákl. přenesená",J423,0)</f>
        <v>0</v>
      </c>
      <c r="BH423" s="232">
        <f>IF(N423="sníž. přenesená",J423,0)</f>
        <v>0</v>
      </c>
      <c r="BI423" s="232">
        <f>IF(N423="nulová",J423,0)</f>
        <v>0</v>
      </c>
      <c r="BJ423" s="24" t="s">
        <v>82</v>
      </c>
      <c r="BK423" s="232">
        <f>ROUND(I423*H423,2)</f>
        <v>0</v>
      </c>
      <c r="BL423" s="24" t="s">
        <v>263</v>
      </c>
      <c r="BM423" s="24" t="s">
        <v>726</v>
      </c>
    </row>
    <row r="424" s="1" customFormat="1" ht="25.5" customHeight="1">
      <c r="B424" s="46"/>
      <c r="C424" s="221" t="s">
        <v>727</v>
      </c>
      <c r="D424" s="221" t="s">
        <v>164</v>
      </c>
      <c r="E424" s="222" t="s">
        <v>728</v>
      </c>
      <c r="F424" s="223" t="s">
        <v>729</v>
      </c>
      <c r="G424" s="224" t="s">
        <v>260</v>
      </c>
      <c r="H424" s="225">
        <v>18</v>
      </c>
      <c r="I424" s="226"/>
      <c r="J424" s="227">
        <f>ROUND(I424*H424,2)</f>
        <v>0</v>
      </c>
      <c r="K424" s="223" t="s">
        <v>168</v>
      </c>
      <c r="L424" s="72"/>
      <c r="M424" s="228" t="s">
        <v>30</v>
      </c>
      <c r="N424" s="229" t="s">
        <v>45</v>
      </c>
      <c r="O424" s="47"/>
      <c r="P424" s="230">
        <f>O424*H424</f>
        <v>0</v>
      </c>
      <c r="Q424" s="230">
        <v>0.00031</v>
      </c>
      <c r="R424" s="230">
        <f>Q424*H424</f>
        <v>0.0055799999999999999</v>
      </c>
      <c r="S424" s="230">
        <v>0</v>
      </c>
      <c r="T424" s="231">
        <f>S424*H424</f>
        <v>0</v>
      </c>
      <c r="AR424" s="24" t="s">
        <v>263</v>
      </c>
      <c r="AT424" s="24" t="s">
        <v>164</v>
      </c>
      <c r="AU424" s="24" t="s">
        <v>84</v>
      </c>
      <c r="AY424" s="24" t="s">
        <v>161</v>
      </c>
      <c r="BE424" s="232">
        <f>IF(N424="základní",J424,0)</f>
        <v>0</v>
      </c>
      <c r="BF424" s="232">
        <f>IF(N424="snížená",J424,0)</f>
        <v>0</v>
      </c>
      <c r="BG424" s="232">
        <f>IF(N424="zákl. přenesená",J424,0)</f>
        <v>0</v>
      </c>
      <c r="BH424" s="232">
        <f>IF(N424="sníž. přenesená",J424,0)</f>
        <v>0</v>
      </c>
      <c r="BI424" s="232">
        <f>IF(N424="nulová",J424,0)</f>
        <v>0</v>
      </c>
      <c r="BJ424" s="24" t="s">
        <v>82</v>
      </c>
      <c r="BK424" s="232">
        <f>ROUND(I424*H424,2)</f>
        <v>0</v>
      </c>
      <c r="BL424" s="24" t="s">
        <v>263</v>
      </c>
      <c r="BM424" s="24" t="s">
        <v>730</v>
      </c>
    </row>
    <row r="425" s="11" customFormat="1">
      <c r="B425" s="233"/>
      <c r="C425" s="234"/>
      <c r="D425" s="235" t="s">
        <v>171</v>
      </c>
      <c r="E425" s="236" t="s">
        <v>30</v>
      </c>
      <c r="F425" s="237" t="s">
        <v>731</v>
      </c>
      <c r="G425" s="234"/>
      <c r="H425" s="236" t="s">
        <v>30</v>
      </c>
      <c r="I425" s="238"/>
      <c r="J425" s="234"/>
      <c r="K425" s="234"/>
      <c r="L425" s="239"/>
      <c r="M425" s="240"/>
      <c r="N425" s="241"/>
      <c r="O425" s="241"/>
      <c r="P425" s="241"/>
      <c r="Q425" s="241"/>
      <c r="R425" s="241"/>
      <c r="S425" s="241"/>
      <c r="T425" s="242"/>
      <c r="AT425" s="243" t="s">
        <v>171</v>
      </c>
      <c r="AU425" s="243" t="s">
        <v>84</v>
      </c>
      <c r="AV425" s="11" t="s">
        <v>82</v>
      </c>
      <c r="AW425" s="11" t="s">
        <v>37</v>
      </c>
      <c r="AX425" s="11" t="s">
        <v>74</v>
      </c>
      <c r="AY425" s="243" t="s">
        <v>161</v>
      </c>
    </row>
    <row r="426" s="12" customFormat="1">
      <c r="B426" s="244"/>
      <c r="C426" s="245"/>
      <c r="D426" s="235" t="s">
        <v>171</v>
      </c>
      <c r="E426" s="246" t="s">
        <v>30</v>
      </c>
      <c r="F426" s="247" t="s">
        <v>732</v>
      </c>
      <c r="G426" s="245"/>
      <c r="H426" s="248">
        <v>10</v>
      </c>
      <c r="I426" s="249"/>
      <c r="J426" s="245"/>
      <c r="K426" s="245"/>
      <c r="L426" s="250"/>
      <c r="M426" s="251"/>
      <c r="N426" s="252"/>
      <c r="O426" s="252"/>
      <c r="P426" s="252"/>
      <c r="Q426" s="252"/>
      <c r="R426" s="252"/>
      <c r="S426" s="252"/>
      <c r="T426" s="253"/>
      <c r="AT426" s="254" t="s">
        <v>171</v>
      </c>
      <c r="AU426" s="254" t="s">
        <v>84</v>
      </c>
      <c r="AV426" s="12" t="s">
        <v>84</v>
      </c>
      <c r="AW426" s="12" t="s">
        <v>37</v>
      </c>
      <c r="AX426" s="12" t="s">
        <v>74</v>
      </c>
      <c r="AY426" s="254" t="s">
        <v>161</v>
      </c>
    </row>
    <row r="427" s="11" customFormat="1">
      <c r="B427" s="233"/>
      <c r="C427" s="234"/>
      <c r="D427" s="235" t="s">
        <v>171</v>
      </c>
      <c r="E427" s="236" t="s">
        <v>30</v>
      </c>
      <c r="F427" s="237" t="s">
        <v>733</v>
      </c>
      <c r="G427" s="234"/>
      <c r="H427" s="236" t="s">
        <v>30</v>
      </c>
      <c r="I427" s="238"/>
      <c r="J427" s="234"/>
      <c r="K427" s="234"/>
      <c r="L427" s="239"/>
      <c r="M427" s="240"/>
      <c r="N427" s="241"/>
      <c r="O427" s="241"/>
      <c r="P427" s="241"/>
      <c r="Q427" s="241"/>
      <c r="R427" s="241"/>
      <c r="S427" s="241"/>
      <c r="T427" s="242"/>
      <c r="AT427" s="243" t="s">
        <v>171</v>
      </c>
      <c r="AU427" s="243" t="s">
        <v>84</v>
      </c>
      <c r="AV427" s="11" t="s">
        <v>82</v>
      </c>
      <c r="AW427" s="11" t="s">
        <v>37</v>
      </c>
      <c r="AX427" s="11" t="s">
        <v>74</v>
      </c>
      <c r="AY427" s="243" t="s">
        <v>161</v>
      </c>
    </row>
    <row r="428" s="12" customFormat="1">
      <c r="B428" s="244"/>
      <c r="C428" s="245"/>
      <c r="D428" s="235" t="s">
        <v>171</v>
      </c>
      <c r="E428" s="246" t="s">
        <v>30</v>
      </c>
      <c r="F428" s="247" t="s">
        <v>734</v>
      </c>
      <c r="G428" s="245"/>
      <c r="H428" s="248">
        <v>8</v>
      </c>
      <c r="I428" s="249"/>
      <c r="J428" s="245"/>
      <c r="K428" s="245"/>
      <c r="L428" s="250"/>
      <c r="M428" s="251"/>
      <c r="N428" s="252"/>
      <c r="O428" s="252"/>
      <c r="P428" s="252"/>
      <c r="Q428" s="252"/>
      <c r="R428" s="252"/>
      <c r="S428" s="252"/>
      <c r="T428" s="253"/>
      <c r="AT428" s="254" t="s">
        <v>171</v>
      </c>
      <c r="AU428" s="254" t="s">
        <v>84</v>
      </c>
      <c r="AV428" s="12" t="s">
        <v>84</v>
      </c>
      <c r="AW428" s="12" t="s">
        <v>37</v>
      </c>
      <c r="AX428" s="12" t="s">
        <v>74</v>
      </c>
      <c r="AY428" s="254" t="s">
        <v>161</v>
      </c>
    </row>
    <row r="429" s="13" customFormat="1">
      <c r="B429" s="255"/>
      <c r="C429" s="256"/>
      <c r="D429" s="235" t="s">
        <v>171</v>
      </c>
      <c r="E429" s="257" t="s">
        <v>30</v>
      </c>
      <c r="F429" s="258" t="s">
        <v>182</v>
      </c>
      <c r="G429" s="256"/>
      <c r="H429" s="259">
        <v>18</v>
      </c>
      <c r="I429" s="260"/>
      <c r="J429" s="256"/>
      <c r="K429" s="256"/>
      <c r="L429" s="261"/>
      <c r="M429" s="262"/>
      <c r="N429" s="263"/>
      <c r="O429" s="263"/>
      <c r="P429" s="263"/>
      <c r="Q429" s="263"/>
      <c r="R429" s="263"/>
      <c r="S429" s="263"/>
      <c r="T429" s="264"/>
      <c r="AT429" s="265" t="s">
        <v>171</v>
      </c>
      <c r="AU429" s="265" t="s">
        <v>84</v>
      </c>
      <c r="AV429" s="13" t="s">
        <v>169</v>
      </c>
      <c r="AW429" s="13" t="s">
        <v>37</v>
      </c>
      <c r="AX429" s="13" t="s">
        <v>82</v>
      </c>
      <c r="AY429" s="265" t="s">
        <v>161</v>
      </c>
    </row>
    <row r="430" s="1" customFormat="1" ht="25.5" customHeight="1">
      <c r="B430" s="46"/>
      <c r="C430" s="221" t="s">
        <v>735</v>
      </c>
      <c r="D430" s="221" t="s">
        <v>164</v>
      </c>
      <c r="E430" s="222" t="s">
        <v>736</v>
      </c>
      <c r="F430" s="223" t="s">
        <v>737</v>
      </c>
      <c r="G430" s="224" t="s">
        <v>260</v>
      </c>
      <c r="H430" s="225">
        <v>9.6999999999999993</v>
      </c>
      <c r="I430" s="226"/>
      <c r="J430" s="227">
        <f>ROUND(I430*H430,2)</f>
        <v>0</v>
      </c>
      <c r="K430" s="223" t="s">
        <v>168</v>
      </c>
      <c r="L430" s="72"/>
      <c r="M430" s="228" t="s">
        <v>30</v>
      </c>
      <c r="N430" s="229" t="s">
        <v>45</v>
      </c>
      <c r="O430" s="47"/>
      <c r="P430" s="230">
        <f>O430*H430</f>
        <v>0</v>
      </c>
      <c r="Q430" s="230">
        <v>0.00025999999999999998</v>
      </c>
      <c r="R430" s="230">
        <f>Q430*H430</f>
        <v>0.0025219999999999995</v>
      </c>
      <c r="S430" s="230">
        <v>0</v>
      </c>
      <c r="T430" s="231">
        <f>S430*H430</f>
        <v>0</v>
      </c>
      <c r="AR430" s="24" t="s">
        <v>263</v>
      </c>
      <c r="AT430" s="24" t="s">
        <v>164</v>
      </c>
      <c r="AU430" s="24" t="s">
        <v>84</v>
      </c>
      <c r="AY430" s="24" t="s">
        <v>161</v>
      </c>
      <c r="BE430" s="232">
        <f>IF(N430="základní",J430,0)</f>
        <v>0</v>
      </c>
      <c r="BF430" s="232">
        <f>IF(N430="snížená",J430,0)</f>
        <v>0</v>
      </c>
      <c r="BG430" s="232">
        <f>IF(N430="zákl. přenesená",J430,0)</f>
        <v>0</v>
      </c>
      <c r="BH430" s="232">
        <f>IF(N430="sníž. přenesená",J430,0)</f>
        <v>0</v>
      </c>
      <c r="BI430" s="232">
        <f>IF(N430="nulová",J430,0)</f>
        <v>0</v>
      </c>
      <c r="BJ430" s="24" t="s">
        <v>82</v>
      </c>
      <c r="BK430" s="232">
        <f>ROUND(I430*H430,2)</f>
        <v>0</v>
      </c>
      <c r="BL430" s="24" t="s">
        <v>263</v>
      </c>
      <c r="BM430" s="24" t="s">
        <v>738</v>
      </c>
    </row>
    <row r="431" s="11" customFormat="1">
      <c r="B431" s="233"/>
      <c r="C431" s="234"/>
      <c r="D431" s="235" t="s">
        <v>171</v>
      </c>
      <c r="E431" s="236" t="s">
        <v>30</v>
      </c>
      <c r="F431" s="237" t="s">
        <v>739</v>
      </c>
      <c r="G431" s="234"/>
      <c r="H431" s="236" t="s">
        <v>30</v>
      </c>
      <c r="I431" s="238"/>
      <c r="J431" s="234"/>
      <c r="K431" s="234"/>
      <c r="L431" s="239"/>
      <c r="M431" s="240"/>
      <c r="N431" s="241"/>
      <c r="O431" s="241"/>
      <c r="P431" s="241"/>
      <c r="Q431" s="241"/>
      <c r="R431" s="241"/>
      <c r="S431" s="241"/>
      <c r="T431" s="242"/>
      <c r="AT431" s="243" t="s">
        <v>171</v>
      </c>
      <c r="AU431" s="243" t="s">
        <v>84</v>
      </c>
      <c r="AV431" s="11" t="s">
        <v>82</v>
      </c>
      <c r="AW431" s="11" t="s">
        <v>37</v>
      </c>
      <c r="AX431" s="11" t="s">
        <v>74</v>
      </c>
      <c r="AY431" s="243" t="s">
        <v>161</v>
      </c>
    </row>
    <row r="432" s="12" customFormat="1">
      <c r="B432" s="244"/>
      <c r="C432" s="245"/>
      <c r="D432" s="235" t="s">
        <v>171</v>
      </c>
      <c r="E432" s="246" t="s">
        <v>30</v>
      </c>
      <c r="F432" s="247" t="s">
        <v>740</v>
      </c>
      <c r="G432" s="245"/>
      <c r="H432" s="248">
        <v>9.6999999999999993</v>
      </c>
      <c r="I432" s="249"/>
      <c r="J432" s="245"/>
      <c r="K432" s="245"/>
      <c r="L432" s="250"/>
      <c r="M432" s="251"/>
      <c r="N432" s="252"/>
      <c r="O432" s="252"/>
      <c r="P432" s="252"/>
      <c r="Q432" s="252"/>
      <c r="R432" s="252"/>
      <c r="S432" s="252"/>
      <c r="T432" s="253"/>
      <c r="AT432" s="254" t="s">
        <v>171</v>
      </c>
      <c r="AU432" s="254" t="s">
        <v>84</v>
      </c>
      <c r="AV432" s="12" t="s">
        <v>84</v>
      </c>
      <c r="AW432" s="12" t="s">
        <v>37</v>
      </c>
      <c r="AX432" s="12" t="s">
        <v>82</v>
      </c>
      <c r="AY432" s="254" t="s">
        <v>161</v>
      </c>
    </row>
    <row r="433" s="1" customFormat="1" ht="25.5" customHeight="1">
      <c r="B433" s="46"/>
      <c r="C433" s="277" t="s">
        <v>741</v>
      </c>
      <c r="D433" s="277" t="s">
        <v>430</v>
      </c>
      <c r="E433" s="278" t="s">
        <v>742</v>
      </c>
      <c r="F433" s="279" t="s">
        <v>743</v>
      </c>
      <c r="G433" s="280" t="s">
        <v>176</v>
      </c>
      <c r="H433" s="281">
        <v>12</v>
      </c>
      <c r="I433" s="282"/>
      <c r="J433" s="283">
        <f>ROUND(I433*H433,2)</f>
        <v>0</v>
      </c>
      <c r="K433" s="279" t="s">
        <v>30</v>
      </c>
      <c r="L433" s="284"/>
      <c r="M433" s="285" t="s">
        <v>30</v>
      </c>
      <c r="N433" s="286" t="s">
        <v>45</v>
      </c>
      <c r="O433" s="47"/>
      <c r="P433" s="230">
        <f>O433*H433</f>
        <v>0</v>
      </c>
      <c r="Q433" s="230">
        <v>0.012999999999999999</v>
      </c>
      <c r="R433" s="230">
        <f>Q433*H433</f>
        <v>0.156</v>
      </c>
      <c r="S433" s="230">
        <v>0</v>
      </c>
      <c r="T433" s="231">
        <f>S433*H433</f>
        <v>0</v>
      </c>
      <c r="AR433" s="24" t="s">
        <v>367</v>
      </c>
      <c r="AT433" s="24" t="s">
        <v>430</v>
      </c>
      <c r="AU433" s="24" t="s">
        <v>84</v>
      </c>
      <c r="AY433" s="24" t="s">
        <v>161</v>
      </c>
      <c r="BE433" s="232">
        <f>IF(N433="základní",J433,0)</f>
        <v>0</v>
      </c>
      <c r="BF433" s="232">
        <f>IF(N433="snížená",J433,0)</f>
        <v>0</v>
      </c>
      <c r="BG433" s="232">
        <f>IF(N433="zákl. přenesená",J433,0)</f>
        <v>0</v>
      </c>
      <c r="BH433" s="232">
        <f>IF(N433="sníž. přenesená",J433,0)</f>
        <v>0</v>
      </c>
      <c r="BI433" s="232">
        <f>IF(N433="nulová",J433,0)</f>
        <v>0</v>
      </c>
      <c r="BJ433" s="24" t="s">
        <v>82</v>
      </c>
      <c r="BK433" s="232">
        <f>ROUND(I433*H433,2)</f>
        <v>0</v>
      </c>
      <c r="BL433" s="24" t="s">
        <v>263</v>
      </c>
      <c r="BM433" s="24" t="s">
        <v>744</v>
      </c>
    </row>
    <row r="434" s="11" customFormat="1">
      <c r="B434" s="233"/>
      <c r="C434" s="234"/>
      <c r="D434" s="235" t="s">
        <v>171</v>
      </c>
      <c r="E434" s="236" t="s">
        <v>30</v>
      </c>
      <c r="F434" s="237" t="s">
        <v>745</v>
      </c>
      <c r="G434" s="234"/>
      <c r="H434" s="236" t="s">
        <v>30</v>
      </c>
      <c r="I434" s="238"/>
      <c r="J434" s="234"/>
      <c r="K434" s="234"/>
      <c r="L434" s="239"/>
      <c r="M434" s="240"/>
      <c r="N434" s="241"/>
      <c r="O434" s="241"/>
      <c r="P434" s="241"/>
      <c r="Q434" s="241"/>
      <c r="R434" s="241"/>
      <c r="S434" s="241"/>
      <c r="T434" s="242"/>
      <c r="AT434" s="243" t="s">
        <v>171</v>
      </c>
      <c r="AU434" s="243" t="s">
        <v>84</v>
      </c>
      <c r="AV434" s="11" t="s">
        <v>82</v>
      </c>
      <c r="AW434" s="11" t="s">
        <v>37</v>
      </c>
      <c r="AX434" s="11" t="s">
        <v>74</v>
      </c>
      <c r="AY434" s="243" t="s">
        <v>161</v>
      </c>
    </row>
    <row r="435" s="12" customFormat="1">
      <c r="B435" s="244"/>
      <c r="C435" s="245"/>
      <c r="D435" s="235" t="s">
        <v>171</v>
      </c>
      <c r="E435" s="246" t="s">
        <v>30</v>
      </c>
      <c r="F435" s="247" t="s">
        <v>746</v>
      </c>
      <c r="G435" s="245"/>
      <c r="H435" s="248">
        <v>12</v>
      </c>
      <c r="I435" s="249"/>
      <c r="J435" s="245"/>
      <c r="K435" s="245"/>
      <c r="L435" s="250"/>
      <c r="M435" s="251"/>
      <c r="N435" s="252"/>
      <c r="O435" s="252"/>
      <c r="P435" s="252"/>
      <c r="Q435" s="252"/>
      <c r="R435" s="252"/>
      <c r="S435" s="252"/>
      <c r="T435" s="253"/>
      <c r="AT435" s="254" t="s">
        <v>171</v>
      </c>
      <c r="AU435" s="254" t="s">
        <v>84</v>
      </c>
      <c r="AV435" s="12" t="s">
        <v>84</v>
      </c>
      <c r="AW435" s="12" t="s">
        <v>37</v>
      </c>
      <c r="AX435" s="12" t="s">
        <v>82</v>
      </c>
      <c r="AY435" s="254" t="s">
        <v>161</v>
      </c>
    </row>
    <row r="436" s="1" customFormat="1" ht="38.25" customHeight="1">
      <c r="B436" s="46"/>
      <c r="C436" s="221" t="s">
        <v>294</v>
      </c>
      <c r="D436" s="221" t="s">
        <v>164</v>
      </c>
      <c r="E436" s="222" t="s">
        <v>747</v>
      </c>
      <c r="F436" s="223" t="s">
        <v>748</v>
      </c>
      <c r="G436" s="224" t="s">
        <v>167</v>
      </c>
      <c r="H436" s="225">
        <v>0.19800000000000001</v>
      </c>
      <c r="I436" s="226"/>
      <c r="J436" s="227">
        <f>ROUND(I436*H436,2)</f>
        <v>0</v>
      </c>
      <c r="K436" s="223" t="s">
        <v>168</v>
      </c>
      <c r="L436" s="72"/>
      <c r="M436" s="228" t="s">
        <v>30</v>
      </c>
      <c r="N436" s="229" t="s">
        <v>45</v>
      </c>
      <c r="O436" s="47"/>
      <c r="P436" s="230">
        <f>O436*H436</f>
        <v>0</v>
      </c>
      <c r="Q436" s="230">
        <v>0</v>
      </c>
      <c r="R436" s="230">
        <f>Q436*H436</f>
        <v>0</v>
      </c>
      <c r="S436" s="230">
        <v>0</v>
      </c>
      <c r="T436" s="231">
        <f>S436*H436</f>
        <v>0</v>
      </c>
      <c r="AR436" s="24" t="s">
        <v>263</v>
      </c>
      <c r="AT436" s="24" t="s">
        <v>164</v>
      </c>
      <c r="AU436" s="24" t="s">
        <v>84</v>
      </c>
      <c r="AY436" s="24" t="s">
        <v>161</v>
      </c>
      <c r="BE436" s="232">
        <f>IF(N436="základní",J436,0)</f>
        <v>0</v>
      </c>
      <c r="BF436" s="232">
        <f>IF(N436="snížená",J436,0)</f>
        <v>0</v>
      </c>
      <c r="BG436" s="232">
        <f>IF(N436="zákl. přenesená",J436,0)</f>
        <v>0</v>
      </c>
      <c r="BH436" s="232">
        <f>IF(N436="sníž. přenesená",J436,0)</f>
        <v>0</v>
      </c>
      <c r="BI436" s="232">
        <f>IF(N436="nulová",J436,0)</f>
        <v>0</v>
      </c>
      <c r="BJ436" s="24" t="s">
        <v>82</v>
      </c>
      <c r="BK436" s="232">
        <f>ROUND(I436*H436,2)</f>
        <v>0</v>
      </c>
      <c r="BL436" s="24" t="s">
        <v>263</v>
      </c>
      <c r="BM436" s="24" t="s">
        <v>749</v>
      </c>
    </row>
    <row r="437" s="10" customFormat="1" ht="29.88" customHeight="1">
      <c r="B437" s="205"/>
      <c r="C437" s="206"/>
      <c r="D437" s="207" t="s">
        <v>73</v>
      </c>
      <c r="E437" s="219" t="s">
        <v>750</v>
      </c>
      <c r="F437" s="219" t="s">
        <v>751</v>
      </c>
      <c r="G437" s="206"/>
      <c r="H437" s="206"/>
      <c r="I437" s="209"/>
      <c r="J437" s="220">
        <f>BK437</f>
        <v>0</v>
      </c>
      <c r="K437" s="206"/>
      <c r="L437" s="211"/>
      <c r="M437" s="212"/>
      <c r="N437" s="213"/>
      <c r="O437" s="213"/>
      <c r="P437" s="214">
        <f>SUM(P438:P460)</f>
        <v>0</v>
      </c>
      <c r="Q437" s="213"/>
      <c r="R437" s="214">
        <f>SUM(R438:R460)</f>
        <v>0.001384</v>
      </c>
      <c r="S437" s="213"/>
      <c r="T437" s="215">
        <f>SUM(T438:T460)</f>
        <v>0</v>
      </c>
      <c r="AR437" s="216" t="s">
        <v>84</v>
      </c>
      <c r="AT437" s="217" t="s">
        <v>73</v>
      </c>
      <c r="AU437" s="217" t="s">
        <v>82</v>
      </c>
      <c r="AY437" s="216" t="s">
        <v>161</v>
      </c>
      <c r="BK437" s="218">
        <f>SUM(BK438:BK460)</f>
        <v>0</v>
      </c>
    </row>
    <row r="438" s="1" customFormat="1" ht="25.5" customHeight="1">
      <c r="B438" s="46"/>
      <c r="C438" s="221" t="s">
        <v>300</v>
      </c>
      <c r="D438" s="221" t="s">
        <v>164</v>
      </c>
      <c r="E438" s="222" t="s">
        <v>752</v>
      </c>
      <c r="F438" s="223" t="s">
        <v>753</v>
      </c>
      <c r="G438" s="224" t="s">
        <v>176</v>
      </c>
      <c r="H438" s="225">
        <v>3</v>
      </c>
      <c r="I438" s="226"/>
      <c r="J438" s="227">
        <f>ROUND(I438*H438,2)</f>
        <v>0</v>
      </c>
      <c r="K438" s="223" t="s">
        <v>168</v>
      </c>
      <c r="L438" s="72"/>
      <c r="M438" s="228" t="s">
        <v>30</v>
      </c>
      <c r="N438" s="229" t="s">
        <v>45</v>
      </c>
      <c r="O438" s="47"/>
      <c r="P438" s="230">
        <f>O438*H438</f>
        <v>0</v>
      </c>
      <c r="Q438" s="230">
        <v>0.00017000000000000001</v>
      </c>
      <c r="R438" s="230">
        <f>Q438*H438</f>
        <v>0.00051000000000000004</v>
      </c>
      <c r="S438" s="230">
        <v>0</v>
      </c>
      <c r="T438" s="231">
        <f>S438*H438</f>
        <v>0</v>
      </c>
      <c r="AR438" s="24" t="s">
        <v>263</v>
      </c>
      <c r="AT438" s="24" t="s">
        <v>164</v>
      </c>
      <c r="AU438" s="24" t="s">
        <v>84</v>
      </c>
      <c r="AY438" s="24" t="s">
        <v>161</v>
      </c>
      <c r="BE438" s="232">
        <f>IF(N438="základní",J438,0)</f>
        <v>0</v>
      </c>
      <c r="BF438" s="232">
        <f>IF(N438="snížená",J438,0)</f>
        <v>0</v>
      </c>
      <c r="BG438" s="232">
        <f>IF(N438="zákl. přenesená",J438,0)</f>
        <v>0</v>
      </c>
      <c r="BH438" s="232">
        <f>IF(N438="sníž. přenesená",J438,0)</f>
        <v>0</v>
      </c>
      <c r="BI438" s="232">
        <f>IF(N438="nulová",J438,0)</f>
        <v>0</v>
      </c>
      <c r="BJ438" s="24" t="s">
        <v>82</v>
      </c>
      <c r="BK438" s="232">
        <f>ROUND(I438*H438,2)</f>
        <v>0</v>
      </c>
      <c r="BL438" s="24" t="s">
        <v>263</v>
      </c>
      <c r="BM438" s="24" t="s">
        <v>754</v>
      </c>
    </row>
    <row r="439" s="11" customFormat="1">
      <c r="B439" s="233"/>
      <c r="C439" s="234"/>
      <c r="D439" s="235" t="s">
        <v>171</v>
      </c>
      <c r="E439" s="236" t="s">
        <v>30</v>
      </c>
      <c r="F439" s="237" t="s">
        <v>755</v>
      </c>
      <c r="G439" s="234"/>
      <c r="H439" s="236" t="s">
        <v>30</v>
      </c>
      <c r="I439" s="238"/>
      <c r="J439" s="234"/>
      <c r="K439" s="234"/>
      <c r="L439" s="239"/>
      <c r="M439" s="240"/>
      <c r="N439" s="241"/>
      <c r="O439" s="241"/>
      <c r="P439" s="241"/>
      <c r="Q439" s="241"/>
      <c r="R439" s="241"/>
      <c r="S439" s="241"/>
      <c r="T439" s="242"/>
      <c r="AT439" s="243" t="s">
        <v>171</v>
      </c>
      <c r="AU439" s="243" t="s">
        <v>84</v>
      </c>
      <c r="AV439" s="11" t="s">
        <v>82</v>
      </c>
      <c r="AW439" s="11" t="s">
        <v>37</v>
      </c>
      <c r="AX439" s="11" t="s">
        <v>74</v>
      </c>
      <c r="AY439" s="243" t="s">
        <v>161</v>
      </c>
    </row>
    <row r="440" s="12" customFormat="1">
      <c r="B440" s="244"/>
      <c r="C440" s="245"/>
      <c r="D440" s="235" t="s">
        <v>171</v>
      </c>
      <c r="E440" s="246" t="s">
        <v>30</v>
      </c>
      <c r="F440" s="247" t="s">
        <v>162</v>
      </c>
      <c r="G440" s="245"/>
      <c r="H440" s="248">
        <v>3</v>
      </c>
      <c r="I440" s="249"/>
      <c r="J440" s="245"/>
      <c r="K440" s="245"/>
      <c r="L440" s="250"/>
      <c r="M440" s="251"/>
      <c r="N440" s="252"/>
      <c r="O440" s="252"/>
      <c r="P440" s="252"/>
      <c r="Q440" s="252"/>
      <c r="R440" s="252"/>
      <c r="S440" s="252"/>
      <c r="T440" s="253"/>
      <c r="AT440" s="254" t="s">
        <v>171</v>
      </c>
      <c r="AU440" s="254" t="s">
        <v>84</v>
      </c>
      <c r="AV440" s="12" t="s">
        <v>84</v>
      </c>
      <c r="AW440" s="12" t="s">
        <v>37</v>
      </c>
      <c r="AX440" s="12" t="s">
        <v>82</v>
      </c>
      <c r="AY440" s="254" t="s">
        <v>161</v>
      </c>
    </row>
    <row r="441" s="1" customFormat="1" ht="16.5" customHeight="1">
      <c r="B441" s="46"/>
      <c r="C441" s="221" t="s">
        <v>307</v>
      </c>
      <c r="D441" s="221" t="s">
        <v>164</v>
      </c>
      <c r="E441" s="222" t="s">
        <v>756</v>
      </c>
      <c r="F441" s="223" t="s">
        <v>757</v>
      </c>
      <c r="G441" s="224" t="s">
        <v>176</v>
      </c>
      <c r="H441" s="225">
        <v>1.8999999999999999</v>
      </c>
      <c r="I441" s="226"/>
      <c r="J441" s="227">
        <f>ROUND(I441*H441,2)</f>
        <v>0</v>
      </c>
      <c r="K441" s="223" t="s">
        <v>168</v>
      </c>
      <c r="L441" s="72"/>
      <c r="M441" s="228" t="s">
        <v>30</v>
      </c>
      <c r="N441" s="229" t="s">
        <v>45</v>
      </c>
      <c r="O441" s="47"/>
      <c r="P441" s="230">
        <f>O441*H441</f>
        <v>0</v>
      </c>
      <c r="Q441" s="230">
        <v>0.00023000000000000001</v>
      </c>
      <c r="R441" s="230">
        <f>Q441*H441</f>
        <v>0.000437</v>
      </c>
      <c r="S441" s="230">
        <v>0</v>
      </c>
      <c r="T441" s="231">
        <f>S441*H441</f>
        <v>0</v>
      </c>
      <c r="AR441" s="24" t="s">
        <v>263</v>
      </c>
      <c r="AT441" s="24" t="s">
        <v>164</v>
      </c>
      <c r="AU441" s="24" t="s">
        <v>84</v>
      </c>
      <c r="AY441" s="24" t="s">
        <v>161</v>
      </c>
      <c r="BE441" s="232">
        <f>IF(N441="základní",J441,0)</f>
        <v>0</v>
      </c>
      <c r="BF441" s="232">
        <f>IF(N441="snížená",J441,0)</f>
        <v>0</v>
      </c>
      <c r="BG441" s="232">
        <f>IF(N441="zákl. přenesená",J441,0)</f>
        <v>0</v>
      </c>
      <c r="BH441" s="232">
        <f>IF(N441="sníž. přenesená",J441,0)</f>
        <v>0</v>
      </c>
      <c r="BI441" s="232">
        <f>IF(N441="nulová",J441,0)</f>
        <v>0</v>
      </c>
      <c r="BJ441" s="24" t="s">
        <v>82</v>
      </c>
      <c r="BK441" s="232">
        <f>ROUND(I441*H441,2)</f>
        <v>0</v>
      </c>
      <c r="BL441" s="24" t="s">
        <v>263</v>
      </c>
      <c r="BM441" s="24" t="s">
        <v>758</v>
      </c>
    </row>
    <row r="442" s="11" customFormat="1">
      <c r="B442" s="233"/>
      <c r="C442" s="234"/>
      <c r="D442" s="235" t="s">
        <v>171</v>
      </c>
      <c r="E442" s="236" t="s">
        <v>30</v>
      </c>
      <c r="F442" s="237" t="s">
        <v>759</v>
      </c>
      <c r="G442" s="234"/>
      <c r="H442" s="236" t="s">
        <v>30</v>
      </c>
      <c r="I442" s="238"/>
      <c r="J442" s="234"/>
      <c r="K442" s="234"/>
      <c r="L442" s="239"/>
      <c r="M442" s="240"/>
      <c r="N442" s="241"/>
      <c r="O442" s="241"/>
      <c r="P442" s="241"/>
      <c r="Q442" s="241"/>
      <c r="R442" s="241"/>
      <c r="S442" s="241"/>
      <c r="T442" s="242"/>
      <c r="AT442" s="243" t="s">
        <v>171</v>
      </c>
      <c r="AU442" s="243" t="s">
        <v>84</v>
      </c>
      <c r="AV442" s="11" t="s">
        <v>82</v>
      </c>
      <c r="AW442" s="11" t="s">
        <v>37</v>
      </c>
      <c r="AX442" s="11" t="s">
        <v>74</v>
      </c>
      <c r="AY442" s="243" t="s">
        <v>161</v>
      </c>
    </row>
    <row r="443" s="11" customFormat="1">
      <c r="B443" s="233"/>
      <c r="C443" s="234"/>
      <c r="D443" s="235" t="s">
        <v>171</v>
      </c>
      <c r="E443" s="236" t="s">
        <v>30</v>
      </c>
      <c r="F443" s="237" t="s">
        <v>760</v>
      </c>
      <c r="G443" s="234"/>
      <c r="H443" s="236" t="s">
        <v>30</v>
      </c>
      <c r="I443" s="238"/>
      <c r="J443" s="234"/>
      <c r="K443" s="234"/>
      <c r="L443" s="239"/>
      <c r="M443" s="240"/>
      <c r="N443" s="241"/>
      <c r="O443" s="241"/>
      <c r="P443" s="241"/>
      <c r="Q443" s="241"/>
      <c r="R443" s="241"/>
      <c r="S443" s="241"/>
      <c r="T443" s="242"/>
      <c r="AT443" s="243" t="s">
        <v>171</v>
      </c>
      <c r="AU443" s="243" t="s">
        <v>84</v>
      </c>
      <c r="AV443" s="11" t="s">
        <v>82</v>
      </c>
      <c r="AW443" s="11" t="s">
        <v>37</v>
      </c>
      <c r="AX443" s="11" t="s">
        <v>74</v>
      </c>
      <c r="AY443" s="243" t="s">
        <v>161</v>
      </c>
    </row>
    <row r="444" s="12" customFormat="1">
      <c r="B444" s="244"/>
      <c r="C444" s="245"/>
      <c r="D444" s="235" t="s">
        <v>171</v>
      </c>
      <c r="E444" s="246" t="s">
        <v>30</v>
      </c>
      <c r="F444" s="247" t="s">
        <v>761</v>
      </c>
      <c r="G444" s="245"/>
      <c r="H444" s="248">
        <v>0.92000000000000004</v>
      </c>
      <c r="I444" s="249"/>
      <c r="J444" s="245"/>
      <c r="K444" s="245"/>
      <c r="L444" s="250"/>
      <c r="M444" s="251"/>
      <c r="N444" s="252"/>
      <c r="O444" s="252"/>
      <c r="P444" s="252"/>
      <c r="Q444" s="252"/>
      <c r="R444" s="252"/>
      <c r="S444" s="252"/>
      <c r="T444" s="253"/>
      <c r="AT444" s="254" t="s">
        <v>171</v>
      </c>
      <c r="AU444" s="254" t="s">
        <v>84</v>
      </c>
      <c r="AV444" s="12" t="s">
        <v>84</v>
      </c>
      <c r="AW444" s="12" t="s">
        <v>37</v>
      </c>
      <c r="AX444" s="12" t="s">
        <v>74</v>
      </c>
      <c r="AY444" s="254" t="s">
        <v>161</v>
      </c>
    </row>
    <row r="445" s="11" customFormat="1">
      <c r="B445" s="233"/>
      <c r="C445" s="234"/>
      <c r="D445" s="235" t="s">
        <v>171</v>
      </c>
      <c r="E445" s="236" t="s">
        <v>30</v>
      </c>
      <c r="F445" s="237" t="s">
        <v>762</v>
      </c>
      <c r="G445" s="234"/>
      <c r="H445" s="236" t="s">
        <v>30</v>
      </c>
      <c r="I445" s="238"/>
      <c r="J445" s="234"/>
      <c r="K445" s="234"/>
      <c r="L445" s="239"/>
      <c r="M445" s="240"/>
      <c r="N445" s="241"/>
      <c r="O445" s="241"/>
      <c r="P445" s="241"/>
      <c r="Q445" s="241"/>
      <c r="R445" s="241"/>
      <c r="S445" s="241"/>
      <c r="T445" s="242"/>
      <c r="AT445" s="243" t="s">
        <v>171</v>
      </c>
      <c r="AU445" s="243" t="s">
        <v>84</v>
      </c>
      <c r="AV445" s="11" t="s">
        <v>82</v>
      </c>
      <c r="AW445" s="11" t="s">
        <v>37</v>
      </c>
      <c r="AX445" s="11" t="s">
        <v>74</v>
      </c>
      <c r="AY445" s="243" t="s">
        <v>161</v>
      </c>
    </row>
    <row r="446" s="12" customFormat="1">
      <c r="B446" s="244"/>
      <c r="C446" s="245"/>
      <c r="D446" s="235" t="s">
        <v>171</v>
      </c>
      <c r="E446" s="246" t="s">
        <v>30</v>
      </c>
      <c r="F446" s="247" t="s">
        <v>763</v>
      </c>
      <c r="G446" s="245"/>
      <c r="H446" s="248">
        <v>0.97999999999999998</v>
      </c>
      <c r="I446" s="249"/>
      <c r="J446" s="245"/>
      <c r="K446" s="245"/>
      <c r="L446" s="250"/>
      <c r="M446" s="251"/>
      <c r="N446" s="252"/>
      <c r="O446" s="252"/>
      <c r="P446" s="252"/>
      <c r="Q446" s="252"/>
      <c r="R446" s="252"/>
      <c r="S446" s="252"/>
      <c r="T446" s="253"/>
      <c r="AT446" s="254" t="s">
        <v>171</v>
      </c>
      <c r="AU446" s="254" t="s">
        <v>84</v>
      </c>
      <c r="AV446" s="12" t="s">
        <v>84</v>
      </c>
      <c r="AW446" s="12" t="s">
        <v>37</v>
      </c>
      <c r="AX446" s="12" t="s">
        <v>74</v>
      </c>
      <c r="AY446" s="254" t="s">
        <v>161</v>
      </c>
    </row>
    <row r="447" s="13" customFormat="1">
      <c r="B447" s="255"/>
      <c r="C447" s="256"/>
      <c r="D447" s="235" t="s">
        <v>171</v>
      </c>
      <c r="E447" s="257" t="s">
        <v>30</v>
      </c>
      <c r="F447" s="258" t="s">
        <v>182</v>
      </c>
      <c r="G447" s="256"/>
      <c r="H447" s="259">
        <v>1.8999999999999999</v>
      </c>
      <c r="I447" s="260"/>
      <c r="J447" s="256"/>
      <c r="K447" s="256"/>
      <c r="L447" s="261"/>
      <c r="M447" s="262"/>
      <c r="N447" s="263"/>
      <c r="O447" s="263"/>
      <c r="P447" s="263"/>
      <c r="Q447" s="263"/>
      <c r="R447" s="263"/>
      <c r="S447" s="263"/>
      <c r="T447" s="264"/>
      <c r="AT447" s="265" t="s">
        <v>171</v>
      </c>
      <c r="AU447" s="265" t="s">
        <v>84</v>
      </c>
      <c r="AV447" s="13" t="s">
        <v>169</v>
      </c>
      <c r="AW447" s="13" t="s">
        <v>37</v>
      </c>
      <c r="AX447" s="13" t="s">
        <v>82</v>
      </c>
      <c r="AY447" s="265" t="s">
        <v>161</v>
      </c>
    </row>
    <row r="448" s="1" customFormat="1" ht="16.5" customHeight="1">
      <c r="B448" s="46"/>
      <c r="C448" s="221" t="s">
        <v>339</v>
      </c>
      <c r="D448" s="221" t="s">
        <v>164</v>
      </c>
      <c r="E448" s="222" t="s">
        <v>764</v>
      </c>
      <c r="F448" s="223" t="s">
        <v>765</v>
      </c>
      <c r="G448" s="224" t="s">
        <v>176</v>
      </c>
      <c r="H448" s="225">
        <v>1.8999999999999999</v>
      </c>
      <c r="I448" s="226"/>
      <c r="J448" s="227">
        <f>ROUND(I448*H448,2)</f>
        <v>0</v>
      </c>
      <c r="K448" s="223" t="s">
        <v>168</v>
      </c>
      <c r="L448" s="72"/>
      <c r="M448" s="228" t="s">
        <v>30</v>
      </c>
      <c r="N448" s="229" t="s">
        <v>45</v>
      </c>
      <c r="O448" s="47"/>
      <c r="P448" s="230">
        <f>O448*H448</f>
        <v>0</v>
      </c>
      <c r="Q448" s="230">
        <v>0.00023000000000000001</v>
      </c>
      <c r="R448" s="230">
        <f>Q448*H448</f>
        <v>0.000437</v>
      </c>
      <c r="S448" s="230">
        <v>0</v>
      </c>
      <c r="T448" s="231">
        <f>S448*H448</f>
        <v>0</v>
      </c>
      <c r="AR448" s="24" t="s">
        <v>263</v>
      </c>
      <c r="AT448" s="24" t="s">
        <v>164</v>
      </c>
      <c r="AU448" s="24" t="s">
        <v>84</v>
      </c>
      <c r="AY448" s="24" t="s">
        <v>161</v>
      </c>
      <c r="BE448" s="232">
        <f>IF(N448="základní",J448,0)</f>
        <v>0</v>
      </c>
      <c r="BF448" s="232">
        <f>IF(N448="snížená",J448,0)</f>
        <v>0</v>
      </c>
      <c r="BG448" s="232">
        <f>IF(N448="zákl. přenesená",J448,0)</f>
        <v>0</v>
      </c>
      <c r="BH448" s="232">
        <f>IF(N448="sníž. přenesená",J448,0)</f>
        <v>0</v>
      </c>
      <c r="BI448" s="232">
        <f>IF(N448="nulová",J448,0)</f>
        <v>0</v>
      </c>
      <c r="BJ448" s="24" t="s">
        <v>82</v>
      </c>
      <c r="BK448" s="232">
        <f>ROUND(I448*H448,2)</f>
        <v>0</v>
      </c>
      <c r="BL448" s="24" t="s">
        <v>263</v>
      </c>
      <c r="BM448" s="24" t="s">
        <v>766</v>
      </c>
    </row>
    <row r="449" s="11" customFormat="1">
      <c r="B449" s="233"/>
      <c r="C449" s="234"/>
      <c r="D449" s="235" t="s">
        <v>171</v>
      </c>
      <c r="E449" s="236" t="s">
        <v>30</v>
      </c>
      <c r="F449" s="237" t="s">
        <v>759</v>
      </c>
      <c r="G449" s="234"/>
      <c r="H449" s="236" t="s">
        <v>30</v>
      </c>
      <c r="I449" s="238"/>
      <c r="J449" s="234"/>
      <c r="K449" s="234"/>
      <c r="L449" s="239"/>
      <c r="M449" s="240"/>
      <c r="N449" s="241"/>
      <c r="O449" s="241"/>
      <c r="P449" s="241"/>
      <c r="Q449" s="241"/>
      <c r="R449" s="241"/>
      <c r="S449" s="241"/>
      <c r="T449" s="242"/>
      <c r="AT449" s="243" t="s">
        <v>171</v>
      </c>
      <c r="AU449" s="243" t="s">
        <v>84</v>
      </c>
      <c r="AV449" s="11" t="s">
        <v>82</v>
      </c>
      <c r="AW449" s="11" t="s">
        <v>37</v>
      </c>
      <c r="AX449" s="11" t="s">
        <v>74</v>
      </c>
      <c r="AY449" s="243" t="s">
        <v>161</v>
      </c>
    </row>
    <row r="450" s="11" customFormat="1">
      <c r="B450" s="233"/>
      <c r="C450" s="234"/>
      <c r="D450" s="235" t="s">
        <v>171</v>
      </c>
      <c r="E450" s="236" t="s">
        <v>30</v>
      </c>
      <c r="F450" s="237" t="s">
        <v>760</v>
      </c>
      <c r="G450" s="234"/>
      <c r="H450" s="236" t="s">
        <v>30</v>
      </c>
      <c r="I450" s="238"/>
      <c r="J450" s="234"/>
      <c r="K450" s="234"/>
      <c r="L450" s="239"/>
      <c r="M450" s="240"/>
      <c r="N450" s="241"/>
      <c r="O450" s="241"/>
      <c r="P450" s="241"/>
      <c r="Q450" s="241"/>
      <c r="R450" s="241"/>
      <c r="S450" s="241"/>
      <c r="T450" s="242"/>
      <c r="AT450" s="243" t="s">
        <v>171</v>
      </c>
      <c r="AU450" s="243" t="s">
        <v>84</v>
      </c>
      <c r="AV450" s="11" t="s">
        <v>82</v>
      </c>
      <c r="AW450" s="11" t="s">
        <v>37</v>
      </c>
      <c r="AX450" s="11" t="s">
        <v>74</v>
      </c>
      <c r="AY450" s="243" t="s">
        <v>161</v>
      </c>
    </row>
    <row r="451" s="12" customFormat="1">
      <c r="B451" s="244"/>
      <c r="C451" s="245"/>
      <c r="D451" s="235" t="s">
        <v>171</v>
      </c>
      <c r="E451" s="246" t="s">
        <v>30</v>
      </c>
      <c r="F451" s="247" t="s">
        <v>761</v>
      </c>
      <c r="G451" s="245"/>
      <c r="H451" s="248">
        <v>0.92000000000000004</v>
      </c>
      <c r="I451" s="249"/>
      <c r="J451" s="245"/>
      <c r="K451" s="245"/>
      <c r="L451" s="250"/>
      <c r="M451" s="251"/>
      <c r="N451" s="252"/>
      <c r="O451" s="252"/>
      <c r="P451" s="252"/>
      <c r="Q451" s="252"/>
      <c r="R451" s="252"/>
      <c r="S451" s="252"/>
      <c r="T451" s="253"/>
      <c r="AT451" s="254" t="s">
        <v>171</v>
      </c>
      <c r="AU451" s="254" t="s">
        <v>84</v>
      </c>
      <c r="AV451" s="12" t="s">
        <v>84</v>
      </c>
      <c r="AW451" s="12" t="s">
        <v>37</v>
      </c>
      <c r="AX451" s="12" t="s">
        <v>74</v>
      </c>
      <c r="AY451" s="254" t="s">
        <v>161</v>
      </c>
    </row>
    <row r="452" s="11" customFormat="1">
      <c r="B452" s="233"/>
      <c r="C452" s="234"/>
      <c r="D452" s="235" t="s">
        <v>171</v>
      </c>
      <c r="E452" s="236" t="s">
        <v>30</v>
      </c>
      <c r="F452" s="237" t="s">
        <v>762</v>
      </c>
      <c r="G452" s="234"/>
      <c r="H452" s="236" t="s">
        <v>30</v>
      </c>
      <c r="I452" s="238"/>
      <c r="J452" s="234"/>
      <c r="K452" s="234"/>
      <c r="L452" s="239"/>
      <c r="M452" s="240"/>
      <c r="N452" s="241"/>
      <c r="O452" s="241"/>
      <c r="P452" s="241"/>
      <c r="Q452" s="241"/>
      <c r="R452" s="241"/>
      <c r="S452" s="241"/>
      <c r="T452" s="242"/>
      <c r="AT452" s="243" t="s">
        <v>171</v>
      </c>
      <c r="AU452" s="243" t="s">
        <v>84</v>
      </c>
      <c r="AV452" s="11" t="s">
        <v>82</v>
      </c>
      <c r="AW452" s="11" t="s">
        <v>37</v>
      </c>
      <c r="AX452" s="11" t="s">
        <v>74</v>
      </c>
      <c r="AY452" s="243" t="s">
        <v>161</v>
      </c>
    </row>
    <row r="453" s="12" customFormat="1">
      <c r="B453" s="244"/>
      <c r="C453" s="245"/>
      <c r="D453" s="235" t="s">
        <v>171</v>
      </c>
      <c r="E453" s="246" t="s">
        <v>30</v>
      </c>
      <c r="F453" s="247" t="s">
        <v>763</v>
      </c>
      <c r="G453" s="245"/>
      <c r="H453" s="248">
        <v>0.97999999999999998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AT453" s="254" t="s">
        <v>171</v>
      </c>
      <c r="AU453" s="254" t="s">
        <v>84</v>
      </c>
      <c r="AV453" s="12" t="s">
        <v>84</v>
      </c>
      <c r="AW453" s="12" t="s">
        <v>37</v>
      </c>
      <c r="AX453" s="12" t="s">
        <v>74</v>
      </c>
      <c r="AY453" s="254" t="s">
        <v>161</v>
      </c>
    </row>
    <row r="454" s="13" customFormat="1">
      <c r="B454" s="255"/>
      <c r="C454" s="256"/>
      <c r="D454" s="235" t="s">
        <v>171</v>
      </c>
      <c r="E454" s="257" t="s">
        <v>30</v>
      </c>
      <c r="F454" s="258" t="s">
        <v>182</v>
      </c>
      <c r="G454" s="256"/>
      <c r="H454" s="259">
        <v>1.8999999999999999</v>
      </c>
      <c r="I454" s="260"/>
      <c r="J454" s="256"/>
      <c r="K454" s="256"/>
      <c r="L454" s="261"/>
      <c r="M454" s="262"/>
      <c r="N454" s="263"/>
      <c r="O454" s="263"/>
      <c r="P454" s="263"/>
      <c r="Q454" s="263"/>
      <c r="R454" s="263"/>
      <c r="S454" s="263"/>
      <c r="T454" s="264"/>
      <c r="AT454" s="265" t="s">
        <v>171</v>
      </c>
      <c r="AU454" s="265" t="s">
        <v>84</v>
      </c>
      <c r="AV454" s="13" t="s">
        <v>169</v>
      </c>
      <c r="AW454" s="13" t="s">
        <v>37</v>
      </c>
      <c r="AX454" s="13" t="s">
        <v>82</v>
      </c>
      <c r="AY454" s="265" t="s">
        <v>161</v>
      </c>
    </row>
    <row r="455" s="1" customFormat="1" ht="16.5" customHeight="1">
      <c r="B455" s="46"/>
      <c r="C455" s="221" t="s">
        <v>767</v>
      </c>
      <c r="D455" s="221" t="s">
        <v>164</v>
      </c>
      <c r="E455" s="222" t="s">
        <v>768</v>
      </c>
      <c r="F455" s="223" t="s">
        <v>769</v>
      </c>
      <c r="G455" s="224" t="s">
        <v>176</v>
      </c>
      <c r="H455" s="225">
        <v>236.19999999999999</v>
      </c>
      <c r="I455" s="226"/>
      <c r="J455" s="227">
        <f>ROUND(I455*H455,2)</f>
        <v>0</v>
      </c>
      <c r="K455" s="223" t="s">
        <v>30</v>
      </c>
      <c r="L455" s="72"/>
      <c r="M455" s="228" t="s">
        <v>30</v>
      </c>
      <c r="N455" s="229" t="s">
        <v>45</v>
      </c>
      <c r="O455" s="47"/>
      <c r="P455" s="230">
        <f>O455*H455</f>
        <v>0</v>
      </c>
      <c r="Q455" s="230">
        <v>0</v>
      </c>
      <c r="R455" s="230">
        <f>Q455*H455</f>
        <v>0</v>
      </c>
      <c r="S455" s="230">
        <v>0</v>
      </c>
      <c r="T455" s="231">
        <f>S455*H455</f>
        <v>0</v>
      </c>
      <c r="AR455" s="24" t="s">
        <v>263</v>
      </c>
      <c r="AT455" s="24" t="s">
        <v>164</v>
      </c>
      <c r="AU455" s="24" t="s">
        <v>84</v>
      </c>
      <c r="AY455" s="24" t="s">
        <v>161</v>
      </c>
      <c r="BE455" s="232">
        <f>IF(N455="základní",J455,0)</f>
        <v>0</v>
      </c>
      <c r="BF455" s="232">
        <f>IF(N455="snížená",J455,0)</f>
        <v>0</v>
      </c>
      <c r="BG455" s="232">
        <f>IF(N455="zákl. přenesená",J455,0)</f>
        <v>0</v>
      </c>
      <c r="BH455" s="232">
        <f>IF(N455="sníž. přenesená",J455,0)</f>
        <v>0</v>
      </c>
      <c r="BI455" s="232">
        <f>IF(N455="nulová",J455,0)</f>
        <v>0</v>
      </c>
      <c r="BJ455" s="24" t="s">
        <v>82</v>
      </c>
      <c r="BK455" s="232">
        <f>ROUND(I455*H455,2)</f>
        <v>0</v>
      </c>
      <c r="BL455" s="24" t="s">
        <v>263</v>
      </c>
      <c r="BM455" s="24" t="s">
        <v>770</v>
      </c>
    </row>
    <row r="456" s="12" customFormat="1">
      <c r="B456" s="244"/>
      <c r="C456" s="245"/>
      <c r="D456" s="235" t="s">
        <v>171</v>
      </c>
      <c r="E456" s="246" t="s">
        <v>30</v>
      </c>
      <c r="F456" s="247" t="s">
        <v>771</v>
      </c>
      <c r="G456" s="245"/>
      <c r="H456" s="248">
        <v>88.640000000000001</v>
      </c>
      <c r="I456" s="249"/>
      <c r="J456" s="245"/>
      <c r="K456" s="245"/>
      <c r="L456" s="250"/>
      <c r="M456" s="251"/>
      <c r="N456" s="252"/>
      <c r="O456" s="252"/>
      <c r="P456" s="252"/>
      <c r="Q456" s="252"/>
      <c r="R456" s="252"/>
      <c r="S456" s="252"/>
      <c r="T456" s="253"/>
      <c r="AT456" s="254" t="s">
        <v>171</v>
      </c>
      <c r="AU456" s="254" t="s">
        <v>84</v>
      </c>
      <c r="AV456" s="12" t="s">
        <v>84</v>
      </c>
      <c r="AW456" s="12" t="s">
        <v>37</v>
      </c>
      <c r="AX456" s="12" t="s">
        <v>74</v>
      </c>
      <c r="AY456" s="254" t="s">
        <v>161</v>
      </c>
    </row>
    <row r="457" s="12" customFormat="1">
      <c r="B457" s="244"/>
      <c r="C457" s="245"/>
      <c r="D457" s="235" t="s">
        <v>171</v>
      </c>
      <c r="E457" s="246" t="s">
        <v>30</v>
      </c>
      <c r="F457" s="247" t="s">
        <v>772</v>
      </c>
      <c r="G457" s="245"/>
      <c r="H457" s="248">
        <v>128.16</v>
      </c>
      <c r="I457" s="249"/>
      <c r="J457" s="245"/>
      <c r="K457" s="245"/>
      <c r="L457" s="250"/>
      <c r="M457" s="251"/>
      <c r="N457" s="252"/>
      <c r="O457" s="252"/>
      <c r="P457" s="252"/>
      <c r="Q457" s="252"/>
      <c r="R457" s="252"/>
      <c r="S457" s="252"/>
      <c r="T457" s="253"/>
      <c r="AT457" s="254" t="s">
        <v>171</v>
      </c>
      <c r="AU457" s="254" t="s">
        <v>84</v>
      </c>
      <c r="AV457" s="12" t="s">
        <v>84</v>
      </c>
      <c r="AW457" s="12" t="s">
        <v>37</v>
      </c>
      <c r="AX457" s="12" t="s">
        <v>74</v>
      </c>
      <c r="AY457" s="254" t="s">
        <v>161</v>
      </c>
    </row>
    <row r="458" s="12" customFormat="1">
      <c r="B458" s="244"/>
      <c r="C458" s="245"/>
      <c r="D458" s="235" t="s">
        <v>171</v>
      </c>
      <c r="E458" s="246" t="s">
        <v>30</v>
      </c>
      <c r="F458" s="247" t="s">
        <v>773</v>
      </c>
      <c r="G458" s="245"/>
      <c r="H458" s="248">
        <v>50.799999999999997</v>
      </c>
      <c r="I458" s="249"/>
      <c r="J458" s="245"/>
      <c r="K458" s="245"/>
      <c r="L458" s="250"/>
      <c r="M458" s="251"/>
      <c r="N458" s="252"/>
      <c r="O458" s="252"/>
      <c r="P458" s="252"/>
      <c r="Q458" s="252"/>
      <c r="R458" s="252"/>
      <c r="S458" s="252"/>
      <c r="T458" s="253"/>
      <c r="AT458" s="254" t="s">
        <v>171</v>
      </c>
      <c r="AU458" s="254" t="s">
        <v>84</v>
      </c>
      <c r="AV458" s="12" t="s">
        <v>84</v>
      </c>
      <c r="AW458" s="12" t="s">
        <v>37</v>
      </c>
      <c r="AX458" s="12" t="s">
        <v>74</v>
      </c>
      <c r="AY458" s="254" t="s">
        <v>161</v>
      </c>
    </row>
    <row r="459" s="12" customFormat="1">
      <c r="B459" s="244"/>
      <c r="C459" s="245"/>
      <c r="D459" s="235" t="s">
        <v>171</v>
      </c>
      <c r="E459" s="246" t="s">
        <v>30</v>
      </c>
      <c r="F459" s="247" t="s">
        <v>774</v>
      </c>
      <c r="G459" s="245"/>
      <c r="H459" s="248">
        <v>-31.399999999999999</v>
      </c>
      <c r="I459" s="249"/>
      <c r="J459" s="245"/>
      <c r="K459" s="245"/>
      <c r="L459" s="250"/>
      <c r="M459" s="251"/>
      <c r="N459" s="252"/>
      <c r="O459" s="252"/>
      <c r="P459" s="252"/>
      <c r="Q459" s="252"/>
      <c r="R459" s="252"/>
      <c r="S459" s="252"/>
      <c r="T459" s="253"/>
      <c r="AT459" s="254" t="s">
        <v>171</v>
      </c>
      <c r="AU459" s="254" t="s">
        <v>84</v>
      </c>
      <c r="AV459" s="12" t="s">
        <v>84</v>
      </c>
      <c r="AW459" s="12" t="s">
        <v>37</v>
      </c>
      <c r="AX459" s="12" t="s">
        <v>74</v>
      </c>
      <c r="AY459" s="254" t="s">
        <v>161</v>
      </c>
    </row>
    <row r="460" s="13" customFormat="1">
      <c r="B460" s="255"/>
      <c r="C460" s="256"/>
      <c r="D460" s="235" t="s">
        <v>171</v>
      </c>
      <c r="E460" s="257" t="s">
        <v>30</v>
      </c>
      <c r="F460" s="258" t="s">
        <v>182</v>
      </c>
      <c r="G460" s="256"/>
      <c r="H460" s="259">
        <v>236.19999999999999</v>
      </c>
      <c r="I460" s="260"/>
      <c r="J460" s="256"/>
      <c r="K460" s="256"/>
      <c r="L460" s="261"/>
      <c r="M460" s="262"/>
      <c r="N460" s="263"/>
      <c r="O460" s="263"/>
      <c r="P460" s="263"/>
      <c r="Q460" s="263"/>
      <c r="R460" s="263"/>
      <c r="S460" s="263"/>
      <c r="T460" s="264"/>
      <c r="AT460" s="265" t="s">
        <v>171</v>
      </c>
      <c r="AU460" s="265" t="s">
        <v>84</v>
      </c>
      <c r="AV460" s="13" t="s">
        <v>169</v>
      </c>
      <c r="AW460" s="13" t="s">
        <v>37</v>
      </c>
      <c r="AX460" s="13" t="s">
        <v>82</v>
      </c>
      <c r="AY460" s="265" t="s">
        <v>161</v>
      </c>
    </row>
    <row r="461" s="10" customFormat="1" ht="29.88" customHeight="1">
      <c r="B461" s="205"/>
      <c r="C461" s="206"/>
      <c r="D461" s="207" t="s">
        <v>73</v>
      </c>
      <c r="E461" s="219" t="s">
        <v>775</v>
      </c>
      <c r="F461" s="219" t="s">
        <v>776</v>
      </c>
      <c r="G461" s="206"/>
      <c r="H461" s="206"/>
      <c r="I461" s="209"/>
      <c r="J461" s="220">
        <f>BK461</f>
        <v>0</v>
      </c>
      <c r="K461" s="206"/>
      <c r="L461" s="211"/>
      <c r="M461" s="212"/>
      <c r="N461" s="213"/>
      <c r="O461" s="213"/>
      <c r="P461" s="214">
        <f>SUM(P462:P484)</f>
        <v>0</v>
      </c>
      <c r="Q461" s="213"/>
      <c r="R461" s="214">
        <f>SUM(R462:R484)</f>
        <v>0.26278000000000001</v>
      </c>
      <c r="S461" s="213"/>
      <c r="T461" s="215">
        <f>SUM(T462:T484)</f>
        <v>0.05704</v>
      </c>
      <c r="AR461" s="216" t="s">
        <v>84</v>
      </c>
      <c r="AT461" s="217" t="s">
        <v>73</v>
      </c>
      <c r="AU461" s="217" t="s">
        <v>82</v>
      </c>
      <c r="AY461" s="216" t="s">
        <v>161</v>
      </c>
      <c r="BK461" s="218">
        <f>SUM(BK462:BK484)</f>
        <v>0</v>
      </c>
    </row>
    <row r="462" s="1" customFormat="1" ht="25.5" customHeight="1">
      <c r="B462" s="46"/>
      <c r="C462" s="221" t="s">
        <v>777</v>
      </c>
      <c r="D462" s="221" t="s">
        <v>164</v>
      </c>
      <c r="E462" s="222" t="s">
        <v>778</v>
      </c>
      <c r="F462" s="223" t="s">
        <v>779</v>
      </c>
      <c r="G462" s="224" t="s">
        <v>176</v>
      </c>
      <c r="H462" s="225">
        <v>303</v>
      </c>
      <c r="I462" s="226"/>
      <c r="J462" s="227">
        <f>ROUND(I462*H462,2)</f>
        <v>0</v>
      </c>
      <c r="K462" s="223" t="s">
        <v>168</v>
      </c>
      <c r="L462" s="72"/>
      <c r="M462" s="228" t="s">
        <v>30</v>
      </c>
      <c r="N462" s="229" t="s">
        <v>45</v>
      </c>
      <c r="O462" s="47"/>
      <c r="P462" s="230">
        <f>O462*H462</f>
        <v>0</v>
      </c>
      <c r="Q462" s="230">
        <v>0.00025999999999999998</v>
      </c>
      <c r="R462" s="230">
        <f>Q462*H462</f>
        <v>0.078779999999999989</v>
      </c>
      <c r="S462" s="230">
        <v>0</v>
      </c>
      <c r="T462" s="231">
        <f>S462*H462</f>
        <v>0</v>
      </c>
      <c r="AR462" s="24" t="s">
        <v>263</v>
      </c>
      <c r="AT462" s="24" t="s">
        <v>164</v>
      </c>
      <c r="AU462" s="24" t="s">
        <v>84</v>
      </c>
      <c r="AY462" s="24" t="s">
        <v>161</v>
      </c>
      <c r="BE462" s="232">
        <f>IF(N462="základní",J462,0)</f>
        <v>0</v>
      </c>
      <c r="BF462" s="232">
        <f>IF(N462="snížená",J462,0)</f>
        <v>0</v>
      </c>
      <c r="BG462" s="232">
        <f>IF(N462="zákl. přenesená",J462,0)</f>
        <v>0</v>
      </c>
      <c r="BH462" s="232">
        <f>IF(N462="sníž. přenesená",J462,0)</f>
        <v>0</v>
      </c>
      <c r="BI462" s="232">
        <f>IF(N462="nulová",J462,0)</f>
        <v>0</v>
      </c>
      <c r="BJ462" s="24" t="s">
        <v>82</v>
      </c>
      <c r="BK462" s="232">
        <f>ROUND(I462*H462,2)</f>
        <v>0</v>
      </c>
      <c r="BL462" s="24" t="s">
        <v>263</v>
      </c>
      <c r="BM462" s="24" t="s">
        <v>780</v>
      </c>
    </row>
    <row r="463" s="11" customFormat="1">
      <c r="B463" s="233"/>
      <c r="C463" s="234"/>
      <c r="D463" s="235" t="s">
        <v>171</v>
      </c>
      <c r="E463" s="236" t="s">
        <v>30</v>
      </c>
      <c r="F463" s="237" t="s">
        <v>781</v>
      </c>
      <c r="G463" s="234"/>
      <c r="H463" s="236" t="s">
        <v>30</v>
      </c>
      <c r="I463" s="238"/>
      <c r="J463" s="234"/>
      <c r="K463" s="234"/>
      <c r="L463" s="239"/>
      <c r="M463" s="240"/>
      <c r="N463" s="241"/>
      <c r="O463" s="241"/>
      <c r="P463" s="241"/>
      <c r="Q463" s="241"/>
      <c r="R463" s="241"/>
      <c r="S463" s="241"/>
      <c r="T463" s="242"/>
      <c r="AT463" s="243" t="s">
        <v>171</v>
      </c>
      <c r="AU463" s="243" t="s">
        <v>84</v>
      </c>
      <c r="AV463" s="11" t="s">
        <v>82</v>
      </c>
      <c r="AW463" s="11" t="s">
        <v>37</v>
      </c>
      <c r="AX463" s="11" t="s">
        <v>74</v>
      </c>
      <c r="AY463" s="243" t="s">
        <v>161</v>
      </c>
    </row>
    <row r="464" s="12" customFormat="1">
      <c r="B464" s="244"/>
      <c r="C464" s="245"/>
      <c r="D464" s="235" t="s">
        <v>171</v>
      </c>
      <c r="E464" s="246" t="s">
        <v>30</v>
      </c>
      <c r="F464" s="247" t="s">
        <v>782</v>
      </c>
      <c r="G464" s="245"/>
      <c r="H464" s="248">
        <v>101</v>
      </c>
      <c r="I464" s="249"/>
      <c r="J464" s="245"/>
      <c r="K464" s="245"/>
      <c r="L464" s="250"/>
      <c r="M464" s="251"/>
      <c r="N464" s="252"/>
      <c r="O464" s="252"/>
      <c r="P464" s="252"/>
      <c r="Q464" s="252"/>
      <c r="R464" s="252"/>
      <c r="S464" s="252"/>
      <c r="T464" s="253"/>
      <c r="AT464" s="254" t="s">
        <v>171</v>
      </c>
      <c r="AU464" s="254" t="s">
        <v>84</v>
      </c>
      <c r="AV464" s="12" t="s">
        <v>84</v>
      </c>
      <c r="AW464" s="12" t="s">
        <v>37</v>
      </c>
      <c r="AX464" s="12" t="s">
        <v>74</v>
      </c>
      <c r="AY464" s="254" t="s">
        <v>161</v>
      </c>
    </row>
    <row r="465" s="11" customFormat="1">
      <c r="B465" s="233"/>
      <c r="C465" s="234"/>
      <c r="D465" s="235" t="s">
        <v>171</v>
      </c>
      <c r="E465" s="236" t="s">
        <v>30</v>
      </c>
      <c r="F465" s="237" t="s">
        <v>783</v>
      </c>
      <c r="G465" s="234"/>
      <c r="H465" s="236" t="s">
        <v>30</v>
      </c>
      <c r="I465" s="238"/>
      <c r="J465" s="234"/>
      <c r="K465" s="234"/>
      <c r="L465" s="239"/>
      <c r="M465" s="240"/>
      <c r="N465" s="241"/>
      <c r="O465" s="241"/>
      <c r="P465" s="241"/>
      <c r="Q465" s="241"/>
      <c r="R465" s="241"/>
      <c r="S465" s="241"/>
      <c r="T465" s="242"/>
      <c r="AT465" s="243" t="s">
        <v>171</v>
      </c>
      <c r="AU465" s="243" t="s">
        <v>84</v>
      </c>
      <c r="AV465" s="11" t="s">
        <v>82</v>
      </c>
      <c r="AW465" s="11" t="s">
        <v>37</v>
      </c>
      <c r="AX465" s="11" t="s">
        <v>74</v>
      </c>
      <c r="AY465" s="243" t="s">
        <v>161</v>
      </c>
    </row>
    <row r="466" s="11" customFormat="1">
      <c r="B466" s="233"/>
      <c r="C466" s="234"/>
      <c r="D466" s="235" t="s">
        <v>171</v>
      </c>
      <c r="E466" s="236" t="s">
        <v>30</v>
      </c>
      <c r="F466" s="237" t="s">
        <v>601</v>
      </c>
      <c r="G466" s="234"/>
      <c r="H466" s="236" t="s">
        <v>30</v>
      </c>
      <c r="I466" s="238"/>
      <c r="J466" s="234"/>
      <c r="K466" s="234"/>
      <c r="L466" s="239"/>
      <c r="M466" s="240"/>
      <c r="N466" s="241"/>
      <c r="O466" s="241"/>
      <c r="P466" s="241"/>
      <c r="Q466" s="241"/>
      <c r="R466" s="241"/>
      <c r="S466" s="241"/>
      <c r="T466" s="242"/>
      <c r="AT466" s="243" t="s">
        <v>171</v>
      </c>
      <c r="AU466" s="243" t="s">
        <v>84</v>
      </c>
      <c r="AV466" s="11" t="s">
        <v>82</v>
      </c>
      <c r="AW466" s="11" t="s">
        <v>37</v>
      </c>
      <c r="AX466" s="11" t="s">
        <v>74</v>
      </c>
      <c r="AY466" s="243" t="s">
        <v>161</v>
      </c>
    </row>
    <row r="467" s="12" customFormat="1">
      <c r="B467" s="244"/>
      <c r="C467" s="245"/>
      <c r="D467" s="235" t="s">
        <v>171</v>
      </c>
      <c r="E467" s="246" t="s">
        <v>30</v>
      </c>
      <c r="F467" s="247" t="s">
        <v>602</v>
      </c>
      <c r="G467" s="245"/>
      <c r="H467" s="248">
        <v>40</v>
      </c>
      <c r="I467" s="249"/>
      <c r="J467" s="245"/>
      <c r="K467" s="245"/>
      <c r="L467" s="250"/>
      <c r="M467" s="251"/>
      <c r="N467" s="252"/>
      <c r="O467" s="252"/>
      <c r="P467" s="252"/>
      <c r="Q467" s="252"/>
      <c r="R467" s="252"/>
      <c r="S467" s="252"/>
      <c r="T467" s="253"/>
      <c r="AT467" s="254" t="s">
        <v>171</v>
      </c>
      <c r="AU467" s="254" t="s">
        <v>84</v>
      </c>
      <c r="AV467" s="12" t="s">
        <v>84</v>
      </c>
      <c r="AW467" s="12" t="s">
        <v>37</v>
      </c>
      <c r="AX467" s="12" t="s">
        <v>74</v>
      </c>
      <c r="AY467" s="254" t="s">
        <v>161</v>
      </c>
    </row>
    <row r="468" s="14" customFormat="1">
      <c r="B468" s="266"/>
      <c r="C468" s="267"/>
      <c r="D468" s="235" t="s">
        <v>171</v>
      </c>
      <c r="E468" s="268" t="s">
        <v>30</v>
      </c>
      <c r="F468" s="269" t="s">
        <v>244</v>
      </c>
      <c r="G468" s="267"/>
      <c r="H468" s="270">
        <v>141</v>
      </c>
      <c r="I468" s="271"/>
      <c r="J468" s="267"/>
      <c r="K468" s="267"/>
      <c r="L468" s="272"/>
      <c r="M468" s="273"/>
      <c r="N468" s="274"/>
      <c r="O468" s="274"/>
      <c r="P468" s="274"/>
      <c r="Q468" s="274"/>
      <c r="R468" s="274"/>
      <c r="S468" s="274"/>
      <c r="T468" s="275"/>
      <c r="AT468" s="276" t="s">
        <v>171</v>
      </c>
      <c r="AU468" s="276" t="s">
        <v>84</v>
      </c>
      <c r="AV468" s="14" t="s">
        <v>162</v>
      </c>
      <c r="AW468" s="14" t="s">
        <v>37</v>
      </c>
      <c r="AX468" s="14" t="s">
        <v>74</v>
      </c>
      <c r="AY468" s="276" t="s">
        <v>161</v>
      </c>
    </row>
    <row r="469" s="11" customFormat="1">
      <c r="B469" s="233"/>
      <c r="C469" s="234"/>
      <c r="D469" s="235" t="s">
        <v>171</v>
      </c>
      <c r="E469" s="236" t="s">
        <v>30</v>
      </c>
      <c r="F469" s="237" t="s">
        <v>784</v>
      </c>
      <c r="G469" s="234"/>
      <c r="H469" s="236" t="s">
        <v>30</v>
      </c>
      <c r="I469" s="238"/>
      <c r="J469" s="234"/>
      <c r="K469" s="234"/>
      <c r="L469" s="239"/>
      <c r="M469" s="240"/>
      <c r="N469" s="241"/>
      <c r="O469" s="241"/>
      <c r="P469" s="241"/>
      <c r="Q469" s="241"/>
      <c r="R469" s="241"/>
      <c r="S469" s="241"/>
      <c r="T469" s="242"/>
      <c r="AT469" s="243" t="s">
        <v>171</v>
      </c>
      <c r="AU469" s="243" t="s">
        <v>84</v>
      </c>
      <c r="AV469" s="11" t="s">
        <v>82</v>
      </c>
      <c r="AW469" s="11" t="s">
        <v>37</v>
      </c>
      <c r="AX469" s="11" t="s">
        <v>74</v>
      </c>
      <c r="AY469" s="243" t="s">
        <v>161</v>
      </c>
    </row>
    <row r="470" s="12" customFormat="1">
      <c r="B470" s="244"/>
      <c r="C470" s="245"/>
      <c r="D470" s="235" t="s">
        <v>171</v>
      </c>
      <c r="E470" s="246" t="s">
        <v>30</v>
      </c>
      <c r="F470" s="247" t="s">
        <v>785</v>
      </c>
      <c r="G470" s="245"/>
      <c r="H470" s="248">
        <v>48.752000000000002</v>
      </c>
      <c r="I470" s="249"/>
      <c r="J470" s="245"/>
      <c r="K470" s="245"/>
      <c r="L470" s="250"/>
      <c r="M470" s="251"/>
      <c r="N470" s="252"/>
      <c r="O470" s="252"/>
      <c r="P470" s="252"/>
      <c r="Q470" s="252"/>
      <c r="R470" s="252"/>
      <c r="S470" s="252"/>
      <c r="T470" s="253"/>
      <c r="AT470" s="254" t="s">
        <v>171</v>
      </c>
      <c r="AU470" s="254" t="s">
        <v>84</v>
      </c>
      <c r="AV470" s="12" t="s">
        <v>84</v>
      </c>
      <c r="AW470" s="12" t="s">
        <v>37</v>
      </c>
      <c r="AX470" s="12" t="s">
        <v>74</v>
      </c>
      <c r="AY470" s="254" t="s">
        <v>161</v>
      </c>
    </row>
    <row r="471" s="12" customFormat="1">
      <c r="B471" s="244"/>
      <c r="C471" s="245"/>
      <c r="D471" s="235" t="s">
        <v>171</v>
      </c>
      <c r="E471" s="246" t="s">
        <v>30</v>
      </c>
      <c r="F471" s="247" t="s">
        <v>786</v>
      </c>
      <c r="G471" s="245"/>
      <c r="H471" s="248">
        <v>70.488</v>
      </c>
      <c r="I471" s="249"/>
      <c r="J471" s="245"/>
      <c r="K471" s="245"/>
      <c r="L471" s="250"/>
      <c r="M471" s="251"/>
      <c r="N471" s="252"/>
      <c r="O471" s="252"/>
      <c r="P471" s="252"/>
      <c r="Q471" s="252"/>
      <c r="R471" s="252"/>
      <c r="S471" s="252"/>
      <c r="T471" s="253"/>
      <c r="AT471" s="254" t="s">
        <v>171</v>
      </c>
      <c r="AU471" s="254" t="s">
        <v>84</v>
      </c>
      <c r="AV471" s="12" t="s">
        <v>84</v>
      </c>
      <c r="AW471" s="12" t="s">
        <v>37</v>
      </c>
      <c r="AX471" s="12" t="s">
        <v>74</v>
      </c>
      <c r="AY471" s="254" t="s">
        <v>161</v>
      </c>
    </row>
    <row r="472" s="12" customFormat="1">
      <c r="B472" s="244"/>
      <c r="C472" s="245"/>
      <c r="D472" s="235" t="s">
        <v>171</v>
      </c>
      <c r="E472" s="246" t="s">
        <v>30</v>
      </c>
      <c r="F472" s="247" t="s">
        <v>787</v>
      </c>
      <c r="G472" s="245"/>
      <c r="H472" s="248">
        <v>27.940000000000001</v>
      </c>
      <c r="I472" s="249"/>
      <c r="J472" s="245"/>
      <c r="K472" s="245"/>
      <c r="L472" s="250"/>
      <c r="M472" s="251"/>
      <c r="N472" s="252"/>
      <c r="O472" s="252"/>
      <c r="P472" s="252"/>
      <c r="Q472" s="252"/>
      <c r="R472" s="252"/>
      <c r="S472" s="252"/>
      <c r="T472" s="253"/>
      <c r="AT472" s="254" t="s">
        <v>171</v>
      </c>
      <c r="AU472" s="254" t="s">
        <v>84</v>
      </c>
      <c r="AV472" s="12" t="s">
        <v>84</v>
      </c>
      <c r="AW472" s="12" t="s">
        <v>37</v>
      </c>
      <c r="AX472" s="12" t="s">
        <v>74</v>
      </c>
      <c r="AY472" s="254" t="s">
        <v>161</v>
      </c>
    </row>
    <row r="473" s="12" customFormat="1">
      <c r="B473" s="244"/>
      <c r="C473" s="245"/>
      <c r="D473" s="235" t="s">
        <v>171</v>
      </c>
      <c r="E473" s="246" t="s">
        <v>30</v>
      </c>
      <c r="F473" s="247" t="s">
        <v>788</v>
      </c>
      <c r="G473" s="245"/>
      <c r="H473" s="248">
        <v>14.82</v>
      </c>
      <c r="I473" s="249"/>
      <c r="J473" s="245"/>
      <c r="K473" s="245"/>
      <c r="L473" s="250"/>
      <c r="M473" s="251"/>
      <c r="N473" s="252"/>
      <c r="O473" s="252"/>
      <c r="P473" s="252"/>
      <c r="Q473" s="252"/>
      <c r="R473" s="252"/>
      <c r="S473" s="252"/>
      <c r="T473" s="253"/>
      <c r="AT473" s="254" t="s">
        <v>171</v>
      </c>
      <c r="AU473" s="254" t="s">
        <v>84</v>
      </c>
      <c r="AV473" s="12" t="s">
        <v>84</v>
      </c>
      <c r="AW473" s="12" t="s">
        <v>37</v>
      </c>
      <c r="AX473" s="12" t="s">
        <v>74</v>
      </c>
      <c r="AY473" s="254" t="s">
        <v>161</v>
      </c>
    </row>
    <row r="474" s="14" customFormat="1">
      <c r="B474" s="266"/>
      <c r="C474" s="267"/>
      <c r="D474" s="235" t="s">
        <v>171</v>
      </c>
      <c r="E474" s="268" t="s">
        <v>30</v>
      </c>
      <c r="F474" s="269" t="s">
        <v>244</v>
      </c>
      <c r="G474" s="267"/>
      <c r="H474" s="270">
        <v>162</v>
      </c>
      <c r="I474" s="271"/>
      <c r="J474" s="267"/>
      <c r="K474" s="267"/>
      <c r="L474" s="272"/>
      <c r="M474" s="273"/>
      <c r="N474" s="274"/>
      <c r="O474" s="274"/>
      <c r="P474" s="274"/>
      <c r="Q474" s="274"/>
      <c r="R474" s="274"/>
      <c r="S474" s="274"/>
      <c r="T474" s="275"/>
      <c r="AT474" s="276" t="s">
        <v>171</v>
      </c>
      <c r="AU474" s="276" t="s">
        <v>84</v>
      </c>
      <c r="AV474" s="14" t="s">
        <v>162</v>
      </c>
      <c r="AW474" s="14" t="s">
        <v>37</v>
      </c>
      <c r="AX474" s="14" t="s">
        <v>74</v>
      </c>
      <c r="AY474" s="276" t="s">
        <v>161</v>
      </c>
    </row>
    <row r="475" s="13" customFormat="1">
      <c r="B475" s="255"/>
      <c r="C475" s="256"/>
      <c r="D475" s="235" t="s">
        <v>171</v>
      </c>
      <c r="E475" s="257" t="s">
        <v>30</v>
      </c>
      <c r="F475" s="258" t="s">
        <v>182</v>
      </c>
      <c r="G475" s="256"/>
      <c r="H475" s="259">
        <v>303</v>
      </c>
      <c r="I475" s="260"/>
      <c r="J475" s="256"/>
      <c r="K475" s="256"/>
      <c r="L475" s="261"/>
      <c r="M475" s="262"/>
      <c r="N475" s="263"/>
      <c r="O475" s="263"/>
      <c r="P475" s="263"/>
      <c r="Q475" s="263"/>
      <c r="R475" s="263"/>
      <c r="S475" s="263"/>
      <c r="T475" s="264"/>
      <c r="AT475" s="265" t="s">
        <v>171</v>
      </c>
      <c r="AU475" s="265" t="s">
        <v>84</v>
      </c>
      <c r="AV475" s="13" t="s">
        <v>169</v>
      </c>
      <c r="AW475" s="13" t="s">
        <v>37</v>
      </c>
      <c r="AX475" s="13" t="s">
        <v>82</v>
      </c>
      <c r="AY475" s="265" t="s">
        <v>161</v>
      </c>
    </row>
    <row r="476" s="1" customFormat="1" ht="16.5" customHeight="1">
      <c r="B476" s="46"/>
      <c r="C476" s="221" t="s">
        <v>789</v>
      </c>
      <c r="D476" s="221" t="s">
        <v>164</v>
      </c>
      <c r="E476" s="222" t="s">
        <v>790</v>
      </c>
      <c r="F476" s="223" t="s">
        <v>791</v>
      </c>
      <c r="G476" s="224" t="s">
        <v>176</v>
      </c>
      <c r="H476" s="225">
        <v>184</v>
      </c>
      <c r="I476" s="226"/>
      <c r="J476" s="227">
        <f>ROUND(I476*H476,2)</f>
        <v>0</v>
      </c>
      <c r="K476" s="223" t="s">
        <v>168</v>
      </c>
      <c r="L476" s="72"/>
      <c r="M476" s="228" t="s">
        <v>30</v>
      </c>
      <c r="N476" s="229" t="s">
        <v>45</v>
      </c>
      <c r="O476" s="47"/>
      <c r="P476" s="230">
        <f>O476*H476</f>
        <v>0</v>
      </c>
      <c r="Q476" s="230">
        <v>0.001</v>
      </c>
      <c r="R476" s="230">
        <f>Q476*H476</f>
        <v>0.184</v>
      </c>
      <c r="S476" s="230">
        <v>0.00031</v>
      </c>
      <c r="T476" s="231">
        <f>S476*H476</f>
        <v>0.05704</v>
      </c>
      <c r="AR476" s="24" t="s">
        <v>263</v>
      </c>
      <c r="AT476" s="24" t="s">
        <v>164</v>
      </c>
      <c r="AU476" s="24" t="s">
        <v>84</v>
      </c>
      <c r="AY476" s="24" t="s">
        <v>161</v>
      </c>
      <c r="BE476" s="232">
        <f>IF(N476="základní",J476,0)</f>
        <v>0</v>
      </c>
      <c r="BF476" s="232">
        <f>IF(N476="snížená",J476,0)</f>
        <v>0</v>
      </c>
      <c r="BG476" s="232">
        <f>IF(N476="zákl. přenesená",J476,0)</f>
        <v>0</v>
      </c>
      <c r="BH476" s="232">
        <f>IF(N476="sníž. přenesená",J476,0)</f>
        <v>0</v>
      </c>
      <c r="BI476" s="232">
        <f>IF(N476="nulová",J476,0)</f>
        <v>0</v>
      </c>
      <c r="BJ476" s="24" t="s">
        <v>82</v>
      </c>
      <c r="BK476" s="232">
        <f>ROUND(I476*H476,2)</f>
        <v>0</v>
      </c>
      <c r="BL476" s="24" t="s">
        <v>263</v>
      </c>
      <c r="BM476" s="24" t="s">
        <v>792</v>
      </c>
    </row>
    <row r="477" s="11" customFormat="1">
      <c r="B477" s="233"/>
      <c r="C477" s="234"/>
      <c r="D477" s="235" t="s">
        <v>171</v>
      </c>
      <c r="E477" s="236" t="s">
        <v>30</v>
      </c>
      <c r="F477" s="237" t="s">
        <v>781</v>
      </c>
      <c r="G477" s="234"/>
      <c r="H477" s="236" t="s">
        <v>30</v>
      </c>
      <c r="I477" s="238"/>
      <c r="J477" s="234"/>
      <c r="K477" s="234"/>
      <c r="L477" s="239"/>
      <c r="M477" s="240"/>
      <c r="N477" s="241"/>
      <c r="O477" s="241"/>
      <c r="P477" s="241"/>
      <c r="Q477" s="241"/>
      <c r="R477" s="241"/>
      <c r="S477" s="241"/>
      <c r="T477" s="242"/>
      <c r="AT477" s="243" t="s">
        <v>171</v>
      </c>
      <c r="AU477" s="243" t="s">
        <v>84</v>
      </c>
      <c r="AV477" s="11" t="s">
        <v>82</v>
      </c>
      <c r="AW477" s="11" t="s">
        <v>37</v>
      </c>
      <c r="AX477" s="11" t="s">
        <v>74</v>
      </c>
      <c r="AY477" s="243" t="s">
        <v>161</v>
      </c>
    </row>
    <row r="478" s="12" customFormat="1">
      <c r="B478" s="244"/>
      <c r="C478" s="245"/>
      <c r="D478" s="235" t="s">
        <v>171</v>
      </c>
      <c r="E478" s="246" t="s">
        <v>30</v>
      </c>
      <c r="F478" s="247" t="s">
        <v>782</v>
      </c>
      <c r="G478" s="245"/>
      <c r="H478" s="248">
        <v>101</v>
      </c>
      <c r="I478" s="249"/>
      <c r="J478" s="245"/>
      <c r="K478" s="245"/>
      <c r="L478" s="250"/>
      <c r="M478" s="251"/>
      <c r="N478" s="252"/>
      <c r="O478" s="252"/>
      <c r="P478" s="252"/>
      <c r="Q478" s="252"/>
      <c r="R478" s="252"/>
      <c r="S478" s="252"/>
      <c r="T478" s="253"/>
      <c r="AT478" s="254" t="s">
        <v>171</v>
      </c>
      <c r="AU478" s="254" t="s">
        <v>84</v>
      </c>
      <c r="AV478" s="12" t="s">
        <v>84</v>
      </c>
      <c r="AW478" s="12" t="s">
        <v>37</v>
      </c>
      <c r="AX478" s="12" t="s">
        <v>74</v>
      </c>
      <c r="AY478" s="254" t="s">
        <v>161</v>
      </c>
    </row>
    <row r="479" s="11" customFormat="1">
      <c r="B479" s="233"/>
      <c r="C479" s="234"/>
      <c r="D479" s="235" t="s">
        <v>171</v>
      </c>
      <c r="E479" s="236" t="s">
        <v>30</v>
      </c>
      <c r="F479" s="237" t="s">
        <v>793</v>
      </c>
      <c r="G479" s="234"/>
      <c r="H479" s="236" t="s">
        <v>30</v>
      </c>
      <c r="I479" s="238"/>
      <c r="J479" s="234"/>
      <c r="K479" s="234"/>
      <c r="L479" s="239"/>
      <c r="M479" s="240"/>
      <c r="N479" s="241"/>
      <c r="O479" s="241"/>
      <c r="P479" s="241"/>
      <c r="Q479" s="241"/>
      <c r="R479" s="241"/>
      <c r="S479" s="241"/>
      <c r="T479" s="242"/>
      <c r="AT479" s="243" t="s">
        <v>171</v>
      </c>
      <c r="AU479" s="243" t="s">
        <v>84</v>
      </c>
      <c r="AV479" s="11" t="s">
        <v>82</v>
      </c>
      <c r="AW479" s="11" t="s">
        <v>37</v>
      </c>
      <c r="AX479" s="11" t="s">
        <v>74</v>
      </c>
      <c r="AY479" s="243" t="s">
        <v>161</v>
      </c>
    </row>
    <row r="480" s="12" customFormat="1">
      <c r="B480" s="244"/>
      <c r="C480" s="245"/>
      <c r="D480" s="235" t="s">
        <v>171</v>
      </c>
      <c r="E480" s="246" t="s">
        <v>30</v>
      </c>
      <c r="F480" s="247" t="s">
        <v>794</v>
      </c>
      <c r="G480" s="245"/>
      <c r="H480" s="248">
        <v>30.690000000000001</v>
      </c>
      <c r="I480" s="249"/>
      <c r="J480" s="245"/>
      <c r="K480" s="245"/>
      <c r="L480" s="250"/>
      <c r="M480" s="251"/>
      <c r="N480" s="252"/>
      <c r="O480" s="252"/>
      <c r="P480" s="252"/>
      <c r="Q480" s="252"/>
      <c r="R480" s="252"/>
      <c r="S480" s="252"/>
      <c r="T480" s="253"/>
      <c r="AT480" s="254" t="s">
        <v>171</v>
      </c>
      <c r="AU480" s="254" t="s">
        <v>84</v>
      </c>
      <c r="AV480" s="12" t="s">
        <v>84</v>
      </c>
      <c r="AW480" s="12" t="s">
        <v>37</v>
      </c>
      <c r="AX480" s="12" t="s">
        <v>74</v>
      </c>
      <c r="AY480" s="254" t="s">
        <v>161</v>
      </c>
    </row>
    <row r="481" s="12" customFormat="1">
      <c r="B481" s="244"/>
      <c r="C481" s="245"/>
      <c r="D481" s="235" t="s">
        <v>171</v>
      </c>
      <c r="E481" s="246" t="s">
        <v>30</v>
      </c>
      <c r="F481" s="247" t="s">
        <v>795</v>
      </c>
      <c r="G481" s="245"/>
      <c r="H481" s="248">
        <v>37.289999999999999</v>
      </c>
      <c r="I481" s="249"/>
      <c r="J481" s="245"/>
      <c r="K481" s="245"/>
      <c r="L481" s="250"/>
      <c r="M481" s="251"/>
      <c r="N481" s="252"/>
      <c r="O481" s="252"/>
      <c r="P481" s="252"/>
      <c r="Q481" s="252"/>
      <c r="R481" s="252"/>
      <c r="S481" s="252"/>
      <c r="T481" s="253"/>
      <c r="AT481" s="254" t="s">
        <v>171</v>
      </c>
      <c r="AU481" s="254" t="s">
        <v>84</v>
      </c>
      <c r="AV481" s="12" t="s">
        <v>84</v>
      </c>
      <c r="AW481" s="12" t="s">
        <v>37</v>
      </c>
      <c r="AX481" s="12" t="s">
        <v>74</v>
      </c>
      <c r="AY481" s="254" t="s">
        <v>161</v>
      </c>
    </row>
    <row r="482" s="11" customFormat="1">
      <c r="B482" s="233"/>
      <c r="C482" s="234"/>
      <c r="D482" s="235" t="s">
        <v>171</v>
      </c>
      <c r="E482" s="236" t="s">
        <v>30</v>
      </c>
      <c r="F482" s="237" t="s">
        <v>796</v>
      </c>
      <c r="G482" s="234"/>
      <c r="H482" s="236" t="s">
        <v>30</v>
      </c>
      <c r="I482" s="238"/>
      <c r="J482" s="234"/>
      <c r="K482" s="234"/>
      <c r="L482" s="239"/>
      <c r="M482" s="240"/>
      <c r="N482" s="241"/>
      <c r="O482" s="241"/>
      <c r="P482" s="241"/>
      <c r="Q482" s="241"/>
      <c r="R482" s="241"/>
      <c r="S482" s="241"/>
      <c r="T482" s="242"/>
      <c r="AT482" s="243" t="s">
        <v>171</v>
      </c>
      <c r="AU482" s="243" t="s">
        <v>84</v>
      </c>
      <c r="AV482" s="11" t="s">
        <v>82</v>
      </c>
      <c r="AW482" s="11" t="s">
        <v>37</v>
      </c>
      <c r="AX482" s="11" t="s">
        <v>74</v>
      </c>
      <c r="AY482" s="243" t="s">
        <v>161</v>
      </c>
    </row>
    <row r="483" s="12" customFormat="1">
      <c r="B483" s="244"/>
      <c r="C483" s="245"/>
      <c r="D483" s="235" t="s">
        <v>171</v>
      </c>
      <c r="E483" s="246" t="s">
        <v>30</v>
      </c>
      <c r="F483" s="247" t="s">
        <v>797</v>
      </c>
      <c r="G483" s="245"/>
      <c r="H483" s="248">
        <v>15.02</v>
      </c>
      <c r="I483" s="249"/>
      <c r="J483" s="245"/>
      <c r="K483" s="245"/>
      <c r="L483" s="250"/>
      <c r="M483" s="251"/>
      <c r="N483" s="252"/>
      <c r="O483" s="252"/>
      <c r="P483" s="252"/>
      <c r="Q483" s="252"/>
      <c r="R483" s="252"/>
      <c r="S483" s="252"/>
      <c r="T483" s="253"/>
      <c r="AT483" s="254" t="s">
        <v>171</v>
      </c>
      <c r="AU483" s="254" t="s">
        <v>84</v>
      </c>
      <c r="AV483" s="12" t="s">
        <v>84</v>
      </c>
      <c r="AW483" s="12" t="s">
        <v>37</v>
      </c>
      <c r="AX483" s="12" t="s">
        <v>74</v>
      </c>
      <c r="AY483" s="254" t="s">
        <v>161</v>
      </c>
    </row>
    <row r="484" s="13" customFormat="1">
      <c r="B484" s="255"/>
      <c r="C484" s="256"/>
      <c r="D484" s="235" t="s">
        <v>171</v>
      </c>
      <c r="E484" s="257" t="s">
        <v>30</v>
      </c>
      <c r="F484" s="258" t="s">
        <v>182</v>
      </c>
      <c r="G484" s="256"/>
      <c r="H484" s="259">
        <v>184</v>
      </c>
      <c r="I484" s="260"/>
      <c r="J484" s="256"/>
      <c r="K484" s="256"/>
      <c r="L484" s="261"/>
      <c r="M484" s="262"/>
      <c r="N484" s="263"/>
      <c r="O484" s="263"/>
      <c r="P484" s="263"/>
      <c r="Q484" s="263"/>
      <c r="R484" s="263"/>
      <c r="S484" s="263"/>
      <c r="T484" s="264"/>
      <c r="AT484" s="265" t="s">
        <v>171</v>
      </c>
      <c r="AU484" s="265" t="s">
        <v>84</v>
      </c>
      <c r="AV484" s="13" t="s">
        <v>169</v>
      </c>
      <c r="AW484" s="13" t="s">
        <v>37</v>
      </c>
      <c r="AX484" s="13" t="s">
        <v>82</v>
      </c>
      <c r="AY484" s="265" t="s">
        <v>161</v>
      </c>
    </row>
    <row r="485" s="10" customFormat="1" ht="29.88" customHeight="1">
      <c r="B485" s="205"/>
      <c r="C485" s="206"/>
      <c r="D485" s="207" t="s">
        <v>73</v>
      </c>
      <c r="E485" s="219" t="s">
        <v>798</v>
      </c>
      <c r="F485" s="219" t="s">
        <v>799</v>
      </c>
      <c r="G485" s="206"/>
      <c r="H485" s="206"/>
      <c r="I485" s="209"/>
      <c r="J485" s="220">
        <f>BK485</f>
        <v>0</v>
      </c>
      <c r="K485" s="206"/>
      <c r="L485" s="211"/>
      <c r="M485" s="212"/>
      <c r="N485" s="213"/>
      <c r="O485" s="213"/>
      <c r="P485" s="214">
        <f>SUM(P486:P503)</f>
        <v>0</v>
      </c>
      <c r="Q485" s="213"/>
      <c r="R485" s="214">
        <f>SUM(R486:R503)</f>
        <v>0</v>
      </c>
      <c r="S485" s="213"/>
      <c r="T485" s="215">
        <f>SUM(T486:T503)</f>
        <v>1.7870000000000001</v>
      </c>
      <c r="AR485" s="216" t="s">
        <v>84</v>
      </c>
      <c r="AT485" s="217" t="s">
        <v>73</v>
      </c>
      <c r="AU485" s="217" t="s">
        <v>82</v>
      </c>
      <c r="AY485" s="216" t="s">
        <v>161</v>
      </c>
      <c r="BK485" s="218">
        <f>SUM(BK486:BK503)</f>
        <v>0</v>
      </c>
    </row>
    <row r="486" s="1" customFormat="1" ht="25.5" customHeight="1">
      <c r="B486" s="46"/>
      <c r="C486" s="221" t="s">
        <v>800</v>
      </c>
      <c r="D486" s="221" t="s">
        <v>164</v>
      </c>
      <c r="E486" s="222" t="s">
        <v>801</v>
      </c>
      <c r="F486" s="223" t="s">
        <v>802</v>
      </c>
      <c r="G486" s="224" t="s">
        <v>503</v>
      </c>
      <c r="H486" s="225">
        <v>1</v>
      </c>
      <c r="I486" s="226"/>
      <c r="J486" s="227">
        <f>ROUND(I486*H486,2)</f>
        <v>0</v>
      </c>
      <c r="K486" s="223" t="s">
        <v>30</v>
      </c>
      <c r="L486" s="72"/>
      <c r="M486" s="228" t="s">
        <v>30</v>
      </c>
      <c r="N486" s="229" t="s">
        <v>45</v>
      </c>
      <c r="O486" s="47"/>
      <c r="P486" s="230">
        <f>O486*H486</f>
        <v>0</v>
      </c>
      <c r="Q486" s="230">
        <v>0</v>
      </c>
      <c r="R486" s="230">
        <f>Q486*H486</f>
        <v>0</v>
      </c>
      <c r="S486" s="230">
        <v>0</v>
      </c>
      <c r="T486" s="231">
        <f>S486*H486</f>
        <v>0</v>
      </c>
      <c r="AR486" s="24" t="s">
        <v>263</v>
      </c>
      <c r="AT486" s="24" t="s">
        <v>164</v>
      </c>
      <c r="AU486" s="24" t="s">
        <v>84</v>
      </c>
      <c r="AY486" s="24" t="s">
        <v>161</v>
      </c>
      <c r="BE486" s="232">
        <f>IF(N486="základní",J486,0)</f>
        <v>0</v>
      </c>
      <c r="BF486" s="232">
        <f>IF(N486="snížená",J486,0)</f>
        <v>0</v>
      </c>
      <c r="BG486" s="232">
        <f>IF(N486="zákl. přenesená",J486,0)</f>
        <v>0</v>
      </c>
      <c r="BH486" s="232">
        <f>IF(N486="sníž. přenesená",J486,0)</f>
        <v>0</v>
      </c>
      <c r="BI486" s="232">
        <f>IF(N486="nulová",J486,0)</f>
        <v>0</v>
      </c>
      <c r="BJ486" s="24" t="s">
        <v>82</v>
      </c>
      <c r="BK486" s="232">
        <f>ROUND(I486*H486,2)</f>
        <v>0</v>
      </c>
      <c r="BL486" s="24" t="s">
        <v>263</v>
      </c>
      <c r="BM486" s="24" t="s">
        <v>803</v>
      </c>
    </row>
    <row r="487" s="1" customFormat="1" ht="16.5" customHeight="1">
      <c r="B487" s="46"/>
      <c r="C487" s="221" t="s">
        <v>804</v>
      </c>
      <c r="D487" s="221" t="s">
        <v>164</v>
      </c>
      <c r="E487" s="222" t="s">
        <v>805</v>
      </c>
      <c r="F487" s="223" t="s">
        <v>806</v>
      </c>
      <c r="G487" s="224" t="s">
        <v>503</v>
      </c>
      <c r="H487" s="225">
        <v>1</v>
      </c>
      <c r="I487" s="226"/>
      <c r="J487" s="227">
        <f>ROUND(I487*H487,2)</f>
        <v>0</v>
      </c>
      <c r="K487" s="223" t="s">
        <v>30</v>
      </c>
      <c r="L487" s="72"/>
      <c r="M487" s="228" t="s">
        <v>30</v>
      </c>
      <c r="N487" s="229" t="s">
        <v>45</v>
      </c>
      <c r="O487" s="47"/>
      <c r="P487" s="230">
        <f>O487*H487</f>
        <v>0</v>
      </c>
      <c r="Q487" s="230">
        <v>0</v>
      </c>
      <c r="R487" s="230">
        <f>Q487*H487</f>
        <v>0</v>
      </c>
      <c r="S487" s="230">
        <v>0</v>
      </c>
      <c r="T487" s="231">
        <f>S487*H487</f>
        <v>0</v>
      </c>
      <c r="AR487" s="24" t="s">
        <v>263</v>
      </c>
      <c r="AT487" s="24" t="s">
        <v>164</v>
      </c>
      <c r="AU487" s="24" t="s">
        <v>84</v>
      </c>
      <c r="AY487" s="24" t="s">
        <v>161</v>
      </c>
      <c r="BE487" s="232">
        <f>IF(N487="základní",J487,0)</f>
        <v>0</v>
      </c>
      <c r="BF487" s="232">
        <f>IF(N487="snížená",J487,0)</f>
        <v>0</v>
      </c>
      <c r="BG487" s="232">
        <f>IF(N487="zákl. přenesená",J487,0)</f>
        <v>0</v>
      </c>
      <c r="BH487" s="232">
        <f>IF(N487="sníž. přenesená",J487,0)</f>
        <v>0</v>
      </c>
      <c r="BI487" s="232">
        <f>IF(N487="nulová",J487,0)</f>
        <v>0</v>
      </c>
      <c r="BJ487" s="24" t="s">
        <v>82</v>
      </c>
      <c r="BK487" s="232">
        <f>ROUND(I487*H487,2)</f>
        <v>0</v>
      </c>
      <c r="BL487" s="24" t="s">
        <v>263</v>
      </c>
      <c r="BM487" s="24" t="s">
        <v>807</v>
      </c>
    </row>
    <row r="488" s="1" customFormat="1" ht="16.5" customHeight="1">
      <c r="B488" s="46"/>
      <c r="C488" s="221" t="s">
        <v>808</v>
      </c>
      <c r="D488" s="221" t="s">
        <v>164</v>
      </c>
      <c r="E488" s="222" t="s">
        <v>809</v>
      </c>
      <c r="F488" s="223" t="s">
        <v>810</v>
      </c>
      <c r="G488" s="224" t="s">
        <v>503</v>
      </c>
      <c r="H488" s="225">
        <v>1</v>
      </c>
      <c r="I488" s="226"/>
      <c r="J488" s="227">
        <f>ROUND(I488*H488,2)</f>
        <v>0</v>
      </c>
      <c r="K488" s="223" t="s">
        <v>30</v>
      </c>
      <c r="L488" s="72"/>
      <c r="M488" s="228" t="s">
        <v>30</v>
      </c>
      <c r="N488" s="229" t="s">
        <v>45</v>
      </c>
      <c r="O488" s="47"/>
      <c r="P488" s="230">
        <f>O488*H488</f>
        <v>0</v>
      </c>
      <c r="Q488" s="230">
        <v>0</v>
      </c>
      <c r="R488" s="230">
        <f>Q488*H488</f>
        <v>0</v>
      </c>
      <c r="S488" s="230">
        <v>0</v>
      </c>
      <c r="T488" s="231">
        <f>S488*H488</f>
        <v>0</v>
      </c>
      <c r="AR488" s="24" t="s">
        <v>263</v>
      </c>
      <c r="AT488" s="24" t="s">
        <v>164</v>
      </c>
      <c r="AU488" s="24" t="s">
        <v>84</v>
      </c>
      <c r="AY488" s="24" t="s">
        <v>161</v>
      </c>
      <c r="BE488" s="232">
        <f>IF(N488="základní",J488,0)</f>
        <v>0</v>
      </c>
      <c r="BF488" s="232">
        <f>IF(N488="snížená",J488,0)</f>
        <v>0</v>
      </c>
      <c r="BG488" s="232">
        <f>IF(N488="zákl. přenesená",J488,0)</f>
        <v>0</v>
      </c>
      <c r="BH488" s="232">
        <f>IF(N488="sníž. přenesená",J488,0)</f>
        <v>0</v>
      </c>
      <c r="BI488" s="232">
        <f>IF(N488="nulová",J488,0)</f>
        <v>0</v>
      </c>
      <c r="BJ488" s="24" t="s">
        <v>82</v>
      </c>
      <c r="BK488" s="232">
        <f>ROUND(I488*H488,2)</f>
        <v>0</v>
      </c>
      <c r="BL488" s="24" t="s">
        <v>263</v>
      </c>
      <c r="BM488" s="24" t="s">
        <v>811</v>
      </c>
    </row>
    <row r="489" s="1" customFormat="1" ht="16.5" customHeight="1">
      <c r="B489" s="46"/>
      <c r="C489" s="221" t="s">
        <v>812</v>
      </c>
      <c r="D489" s="221" t="s">
        <v>164</v>
      </c>
      <c r="E489" s="222" t="s">
        <v>813</v>
      </c>
      <c r="F489" s="223" t="s">
        <v>814</v>
      </c>
      <c r="G489" s="224" t="s">
        <v>176</v>
      </c>
      <c r="H489" s="225">
        <v>156</v>
      </c>
      <c r="I489" s="226"/>
      <c r="J489" s="227">
        <f>ROUND(I489*H489,2)</f>
        <v>0</v>
      </c>
      <c r="K489" s="223" t="s">
        <v>168</v>
      </c>
      <c r="L489" s="72"/>
      <c r="M489" s="228" t="s">
        <v>30</v>
      </c>
      <c r="N489" s="229" t="s">
        <v>45</v>
      </c>
      <c r="O489" s="47"/>
      <c r="P489" s="230">
        <f>O489*H489</f>
        <v>0</v>
      </c>
      <c r="Q489" s="230">
        <v>0</v>
      </c>
      <c r="R489" s="230">
        <f>Q489*H489</f>
        <v>0</v>
      </c>
      <c r="S489" s="230">
        <v>0.0030000000000000001</v>
      </c>
      <c r="T489" s="231">
        <f>S489*H489</f>
        <v>0.46800000000000003</v>
      </c>
      <c r="AR489" s="24" t="s">
        <v>263</v>
      </c>
      <c r="AT489" s="24" t="s">
        <v>164</v>
      </c>
      <c r="AU489" s="24" t="s">
        <v>84</v>
      </c>
      <c r="AY489" s="24" t="s">
        <v>161</v>
      </c>
      <c r="BE489" s="232">
        <f>IF(N489="základní",J489,0)</f>
        <v>0</v>
      </c>
      <c r="BF489" s="232">
        <f>IF(N489="snížená",J489,0)</f>
        <v>0</v>
      </c>
      <c r="BG489" s="232">
        <f>IF(N489="zákl. přenesená",J489,0)</f>
        <v>0</v>
      </c>
      <c r="BH489" s="232">
        <f>IF(N489="sníž. přenesená",J489,0)</f>
        <v>0</v>
      </c>
      <c r="BI489" s="232">
        <f>IF(N489="nulová",J489,0)</f>
        <v>0</v>
      </c>
      <c r="BJ489" s="24" t="s">
        <v>82</v>
      </c>
      <c r="BK489" s="232">
        <f>ROUND(I489*H489,2)</f>
        <v>0</v>
      </c>
      <c r="BL489" s="24" t="s">
        <v>263</v>
      </c>
      <c r="BM489" s="24" t="s">
        <v>815</v>
      </c>
    </row>
    <row r="490" s="12" customFormat="1">
      <c r="B490" s="244"/>
      <c r="C490" s="245"/>
      <c r="D490" s="235" t="s">
        <v>171</v>
      </c>
      <c r="E490" s="246" t="s">
        <v>30</v>
      </c>
      <c r="F490" s="247" t="s">
        <v>816</v>
      </c>
      <c r="G490" s="245"/>
      <c r="H490" s="248">
        <v>156</v>
      </c>
      <c r="I490" s="249"/>
      <c r="J490" s="245"/>
      <c r="K490" s="245"/>
      <c r="L490" s="250"/>
      <c r="M490" s="251"/>
      <c r="N490" s="252"/>
      <c r="O490" s="252"/>
      <c r="P490" s="252"/>
      <c r="Q490" s="252"/>
      <c r="R490" s="252"/>
      <c r="S490" s="252"/>
      <c r="T490" s="253"/>
      <c r="AT490" s="254" t="s">
        <v>171</v>
      </c>
      <c r="AU490" s="254" t="s">
        <v>84</v>
      </c>
      <c r="AV490" s="12" t="s">
        <v>84</v>
      </c>
      <c r="AW490" s="12" t="s">
        <v>37</v>
      </c>
      <c r="AX490" s="12" t="s">
        <v>82</v>
      </c>
      <c r="AY490" s="254" t="s">
        <v>161</v>
      </c>
    </row>
    <row r="491" s="1" customFormat="1" ht="38.25" customHeight="1">
      <c r="B491" s="46"/>
      <c r="C491" s="221" t="s">
        <v>817</v>
      </c>
      <c r="D491" s="221" t="s">
        <v>164</v>
      </c>
      <c r="E491" s="222" t="s">
        <v>818</v>
      </c>
      <c r="F491" s="223" t="s">
        <v>819</v>
      </c>
      <c r="G491" s="224" t="s">
        <v>176</v>
      </c>
      <c r="H491" s="225">
        <v>135</v>
      </c>
      <c r="I491" s="226"/>
      <c r="J491" s="227">
        <f>ROUND(I491*H491,2)</f>
        <v>0</v>
      </c>
      <c r="K491" s="223" t="s">
        <v>168</v>
      </c>
      <c r="L491" s="72"/>
      <c r="M491" s="228" t="s">
        <v>30</v>
      </c>
      <c r="N491" s="229" t="s">
        <v>45</v>
      </c>
      <c r="O491" s="47"/>
      <c r="P491" s="230">
        <f>O491*H491</f>
        <v>0</v>
      </c>
      <c r="Q491" s="230">
        <v>0</v>
      </c>
      <c r="R491" s="230">
        <f>Q491*H491</f>
        <v>0</v>
      </c>
      <c r="S491" s="230">
        <v>0.0033999999999999998</v>
      </c>
      <c r="T491" s="231">
        <f>S491*H491</f>
        <v>0.45899999999999996</v>
      </c>
      <c r="AR491" s="24" t="s">
        <v>263</v>
      </c>
      <c r="AT491" s="24" t="s">
        <v>164</v>
      </c>
      <c r="AU491" s="24" t="s">
        <v>84</v>
      </c>
      <c r="AY491" s="24" t="s">
        <v>161</v>
      </c>
      <c r="BE491" s="232">
        <f>IF(N491="základní",J491,0)</f>
        <v>0</v>
      </c>
      <c r="BF491" s="232">
        <f>IF(N491="snížená",J491,0)</f>
        <v>0</v>
      </c>
      <c r="BG491" s="232">
        <f>IF(N491="zákl. přenesená",J491,0)</f>
        <v>0</v>
      </c>
      <c r="BH491" s="232">
        <f>IF(N491="sníž. přenesená",J491,0)</f>
        <v>0</v>
      </c>
      <c r="BI491" s="232">
        <f>IF(N491="nulová",J491,0)</f>
        <v>0</v>
      </c>
      <c r="BJ491" s="24" t="s">
        <v>82</v>
      </c>
      <c r="BK491" s="232">
        <f>ROUND(I491*H491,2)</f>
        <v>0</v>
      </c>
      <c r="BL491" s="24" t="s">
        <v>263</v>
      </c>
      <c r="BM491" s="24" t="s">
        <v>820</v>
      </c>
    </row>
    <row r="492" s="12" customFormat="1">
      <c r="B492" s="244"/>
      <c r="C492" s="245"/>
      <c r="D492" s="235" t="s">
        <v>171</v>
      </c>
      <c r="E492" s="246" t="s">
        <v>30</v>
      </c>
      <c r="F492" s="247" t="s">
        <v>821</v>
      </c>
      <c r="G492" s="245"/>
      <c r="H492" s="248">
        <v>135</v>
      </c>
      <c r="I492" s="249"/>
      <c r="J492" s="245"/>
      <c r="K492" s="245"/>
      <c r="L492" s="250"/>
      <c r="M492" s="251"/>
      <c r="N492" s="252"/>
      <c r="O492" s="252"/>
      <c r="P492" s="252"/>
      <c r="Q492" s="252"/>
      <c r="R492" s="252"/>
      <c r="S492" s="252"/>
      <c r="T492" s="253"/>
      <c r="AT492" s="254" t="s">
        <v>171</v>
      </c>
      <c r="AU492" s="254" t="s">
        <v>84</v>
      </c>
      <c r="AV492" s="12" t="s">
        <v>84</v>
      </c>
      <c r="AW492" s="12" t="s">
        <v>37</v>
      </c>
      <c r="AX492" s="12" t="s">
        <v>82</v>
      </c>
      <c r="AY492" s="254" t="s">
        <v>161</v>
      </c>
    </row>
    <row r="493" s="1" customFormat="1" ht="16.5" customHeight="1">
      <c r="B493" s="46"/>
      <c r="C493" s="221" t="s">
        <v>822</v>
      </c>
      <c r="D493" s="221" t="s">
        <v>164</v>
      </c>
      <c r="E493" s="222" t="s">
        <v>823</v>
      </c>
      <c r="F493" s="223" t="s">
        <v>824</v>
      </c>
      <c r="G493" s="224" t="s">
        <v>176</v>
      </c>
      <c r="H493" s="225">
        <v>202.5</v>
      </c>
      <c r="I493" s="226"/>
      <c r="J493" s="227">
        <f>ROUND(I493*H493,2)</f>
        <v>0</v>
      </c>
      <c r="K493" s="223" t="s">
        <v>168</v>
      </c>
      <c r="L493" s="72"/>
      <c r="M493" s="228" t="s">
        <v>30</v>
      </c>
      <c r="N493" s="229" t="s">
        <v>45</v>
      </c>
      <c r="O493" s="47"/>
      <c r="P493" s="230">
        <f>O493*H493</f>
        <v>0</v>
      </c>
      <c r="Q493" s="230">
        <v>0</v>
      </c>
      <c r="R493" s="230">
        <f>Q493*H493</f>
        <v>0</v>
      </c>
      <c r="S493" s="230">
        <v>0.0040000000000000001</v>
      </c>
      <c r="T493" s="231">
        <f>S493*H493</f>
        <v>0.81000000000000005</v>
      </c>
      <c r="AR493" s="24" t="s">
        <v>263</v>
      </c>
      <c r="AT493" s="24" t="s">
        <v>164</v>
      </c>
      <c r="AU493" s="24" t="s">
        <v>84</v>
      </c>
      <c r="AY493" s="24" t="s">
        <v>161</v>
      </c>
      <c r="BE493" s="232">
        <f>IF(N493="základní",J493,0)</f>
        <v>0</v>
      </c>
      <c r="BF493" s="232">
        <f>IF(N493="snížená",J493,0)</f>
        <v>0</v>
      </c>
      <c r="BG493" s="232">
        <f>IF(N493="zákl. přenesená",J493,0)</f>
        <v>0</v>
      </c>
      <c r="BH493" s="232">
        <f>IF(N493="sníž. přenesená",J493,0)</f>
        <v>0</v>
      </c>
      <c r="BI493" s="232">
        <f>IF(N493="nulová",J493,0)</f>
        <v>0</v>
      </c>
      <c r="BJ493" s="24" t="s">
        <v>82</v>
      </c>
      <c r="BK493" s="232">
        <f>ROUND(I493*H493,2)</f>
        <v>0</v>
      </c>
      <c r="BL493" s="24" t="s">
        <v>263</v>
      </c>
      <c r="BM493" s="24" t="s">
        <v>825</v>
      </c>
    </row>
    <row r="494" s="11" customFormat="1">
      <c r="B494" s="233"/>
      <c r="C494" s="234"/>
      <c r="D494" s="235" t="s">
        <v>171</v>
      </c>
      <c r="E494" s="236" t="s">
        <v>30</v>
      </c>
      <c r="F494" s="237" t="s">
        <v>826</v>
      </c>
      <c r="G494" s="234"/>
      <c r="H494" s="236" t="s">
        <v>30</v>
      </c>
      <c r="I494" s="238"/>
      <c r="J494" s="234"/>
      <c r="K494" s="234"/>
      <c r="L494" s="239"/>
      <c r="M494" s="240"/>
      <c r="N494" s="241"/>
      <c r="O494" s="241"/>
      <c r="P494" s="241"/>
      <c r="Q494" s="241"/>
      <c r="R494" s="241"/>
      <c r="S494" s="241"/>
      <c r="T494" s="242"/>
      <c r="AT494" s="243" t="s">
        <v>171</v>
      </c>
      <c r="AU494" s="243" t="s">
        <v>84</v>
      </c>
      <c r="AV494" s="11" t="s">
        <v>82</v>
      </c>
      <c r="AW494" s="11" t="s">
        <v>37</v>
      </c>
      <c r="AX494" s="11" t="s">
        <v>74</v>
      </c>
      <c r="AY494" s="243" t="s">
        <v>161</v>
      </c>
    </row>
    <row r="495" s="12" customFormat="1">
      <c r="B495" s="244"/>
      <c r="C495" s="245"/>
      <c r="D495" s="235" t="s">
        <v>171</v>
      </c>
      <c r="E495" s="246" t="s">
        <v>30</v>
      </c>
      <c r="F495" s="247" t="s">
        <v>276</v>
      </c>
      <c r="G495" s="245"/>
      <c r="H495" s="248">
        <v>135</v>
      </c>
      <c r="I495" s="249"/>
      <c r="J495" s="245"/>
      <c r="K495" s="245"/>
      <c r="L495" s="250"/>
      <c r="M495" s="251"/>
      <c r="N495" s="252"/>
      <c r="O495" s="252"/>
      <c r="P495" s="252"/>
      <c r="Q495" s="252"/>
      <c r="R495" s="252"/>
      <c r="S495" s="252"/>
      <c r="T495" s="253"/>
      <c r="AT495" s="254" t="s">
        <v>171</v>
      </c>
      <c r="AU495" s="254" t="s">
        <v>84</v>
      </c>
      <c r="AV495" s="12" t="s">
        <v>84</v>
      </c>
      <c r="AW495" s="12" t="s">
        <v>37</v>
      </c>
      <c r="AX495" s="12" t="s">
        <v>74</v>
      </c>
      <c r="AY495" s="254" t="s">
        <v>161</v>
      </c>
    </row>
    <row r="496" s="11" customFormat="1">
      <c r="B496" s="233"/>
      <c r="C496" s="234"/>
      <c r="D496" s="235" t="s">
        <v>171</v>
      </c>
      <c r="E496" s="236" t="s">
        <v>30</v>
      </c>
      <c r="F496" s="237" t="s">
        <v>827</v>
      </c>
      <c r="G496" s="234"/>
      <c r="H496" s="236" t="s">
        <v>30</v>
      </c>
      <c r="I496" s="238"/>
      <c r="J496" s="234"/>
      <c r="K496" s="234"/>
      <c r="L496" s="239"/>
      <c r="M496" s="240"/>
      <c r="N496" s="241"/>
      <c r="O496" s="241"/>
      <c r="P496" s="241"/>
      <c r="Q496" s="241"/>
      <c r="R496" s="241"/>
      <c r="S496" s="241"/>
      <c r="T496" s="242"/>
      <c r="AT496" s="243" t="s">
        <v>171</v>
      </c>
      <c r="AU496" s="243" t="s">
        <v>84</v>
      </c>
      <c r="AV496" s="11" t="s">
        <v>82</v>
      </c>
      <c r="AW496" s="11" t="s">
        <v>37</v>
      </c>
      <c r="AX496" s="11" t="s">
        <v>74</v>
      </c>
      <c r="AY496" s="243" t="s">
        <v>161</v>
      </c>
    </row>
    <row r="497" s="12" customFormat="1">
      <c r="B497" s="244"/>
      <c r="C497" s="245"/>
      <c r="D497" s="235" t="s">
        <v>171</v>
      </c>
      <c r="E497" s="246" t="s">
        <v>30</v>
      </c>
      <c r="F497" s="247" t="s">
        <v>828</v>
      </c>
      <c r="G497" s="245"/>
      <c r="H497" s="248">
        <v>67.5</v>
      </c>
      <c r="I497" s="249"/>
      <c r="J497" s="245"/>
      <c r="K497" s="245"/>
      <c r="L497" s="250"/>
      <c r="M497" s="251"/>
      <c r="N497" s="252"/>
      <c r="O497" s="252"/>
      <c r="P497" s="252"/>
      <c r="Q497" s="252"/>
      <c r="R497" s="252"/>
      <c r="S497" s="252"/>
      <c r="T497" s="253"/>
      <c r="AT497" s="254" t="s">
        <v>171</v>
      </c>
      <c r="AU497" s="254" t="s">
        <v>84</v>
      </c>
      <c r="AV497" s="12" t="s">
        <v>84</v>
      </c>
      <c r="AW497" s="12" t="s">
        <v>37</v>
      </c>
      <c r="AX497" s="12" t="s">
        <v>74</v>
      </c>
      <c r="AY497" s="254" t="s">
        <v>161</v>
      </c>
    </row>
    <row r="498" s="13" customFormat="1">
      <c r="B498" s="255"/>
      <c r="C498" s="256"/>
      <c r="D498" s="235" t="s">
        <v>171</v>
      </c>
      <c r="E498" s="257" t="s">
        <v>30</v>
      </c>
      <c r="F498" s="258" t="s">
        <v>182</v>
      </c>
      <c r="G498" s="256"/>
      <c r="H498" s="259">
        <v>202.5</v>
      </c>
      <c r="I498" s="260"/>
      <c r="J498" s="256"/>
      <c r="K498" s="256"/>
      <c r="L498" s="261"/>
      <c r="M498" s="262"/>
      <c r="N498" s="263"/>
      <c r="O498" s="263"/>
      <c r="P498" s="263"/>
      <c r="Q498" s="263"/>
      <c r="R498" s="263"/>
      <c r="S498" s="263"/>
      <c r="T498" s="264"/>
      <c r="AT498" s="265" t="s">
        <v>171</v>
      </c>
      <c r="AU498" s="265" t="s">
        <v>84</v>
      </c>
      <c r="AV498" s="13" t="s">
        <v>169</v>
      </c>
      <c r="AW498" s="13" t="s">
        <v>37</v>
      </c>
      <c r="AX498" s="13" t="s">
        <v>82</v>
      </c>
      <c r="AY498" s="265" t="s">
        <v>161</v>
      </c>
    </row>
    <row r="499" s="1" customFormat="1" ht="25.5" customHeight="1">
      <c r="B499" s="46"/>
      <c r="C499" s="221" t="s">
        <v>829</v>
      </c>
      <c r="D499" s="221" t="s">
        <v>164</v>
      </c>
      <c r="E499" s="222" t="s">
        <v>830</v>
      </c>
      <c r="F499" s="223" t="s">
        <v>831</v>
      </c>
      <c r="G499" s="224" t="s">
        <v>635</v>
      </c>
      <c r="H499" s="225">
        <v>50</v>
      </c>
      <c r="I499" s="226"/>
      <c r="J499" s="227">
        <f>ROUND(I499*H499,2)</f>
        <v>0</v>
      </c>
      <c r="K499" s="223" t="s">
        <v>168</v>
      </c>
      <c r="L499" s="72"/>
      <c r="M499" s="228" t="s">
        <v>30</v>
      </c>
      <c r="N499" s="229" t="s">
        <v>45</v>
      </c>
      <c r="O499" s="47"/>
      <c r="P499" s="230">
        <f>O499*H499</f>
        <v>0</v>
      </c>
      <c r="Q499" s="230">
        <v>0</v>
      </c>
      <c r="R499" s="230">
        <f>Q499*H499</f>
        <v>0</v>
      </c>
      <c r="S499" s="230">
        <v>0.001</v>
      </c>
      <c r="T499" s="231">
        <f>S499*H499</f>
        <v>0.050000000000000003</v>
      </c>
      <c r="AR499" s="24" t="s">
        <v>263</v>
      </c>
      <c r="AT499" s="24" t="s">
        <v>164</v>
      </c>
      <c r="AU499" s="24" t="s">
        <v>84</v>
      </c>
      <c r="AY499" s="24" t="s">
        <v>161</v>
      </c>
      <c r="BE499" s="232">
        <f>IF(N499="základní",J499,0)</f>
        <v>0</v>
      </c>
      <c r="BF499" s="232">
        <f>IF(N499="snížená",J499,0)</f>
        <v>0</v>
      </c>
      <c r="BG499" s="232">
        <f>IF(N499="zákl. přenesená",J499,0)</f>
        <v>0</v>
      </c>
      <c r="BH499" s="232">
        <f>IF(N499="sníž. přenesená",J499,0)</f>
        <v>0</v>
      </c>
      <c r="BI499" s="232">
        <f>IF(N499="nulová",J499,0)</f>
        <v>0</v>
      </c>
      <c r="BJ499" s="24" t="s">
        <v>82</v>
      </c>
      <c r="BK499" s="232">
        <f>ROUND(I499*H499,2)</f>
        <v>0</v>
      </c>
      <c r="BL499" s="24" t="s">
        <v>263</v>
      </c>
      <c r="BM499" s="24" t="s">
        <v>832</v>
      </c>
    </row>
    <row r="500" s="11" customFormat="1">
      <c r="B500" s="233"/>
      <c r="C500" s="234"/>
      <c r="D500" s="235" t="s">
        <v>171</v>
      </c>
      <c r="E500" s="236" t="s">
        <v>30</v>
      </c>
      <c r="F500" s="237" t="s">
        <v>833</v>
      </c>
      <c r="G500" s="234"/>
      <c r="H500" s="236" t="s">
        <v>30</v>
      </c>
      <c r="I500" s="238"/>
      <c r="J500" s="234"/>
      <c r="K500" s="234"/>
      <c r="L500" s="239"/>
      <c r="M500" s="240"/>
      <c r="N500" s="241"/>
      <c r="O500" s="241"/>
      <c r="P500" s="241"/>
      <c r="Q500" s="241"/>
      <c r="R500" s="241"/>
      <c r="S500" s="241"/>
      <c r="T500" s="242"/>
      <c r="AT500" s="243" t="s">
        <v>171</v>
      </c>
      <c r="AU500" s="243" t="s">
        <v>84</v>
      </c>
      <c r="AV500" s="11" t="s">
        <v>82</v>
      </c>
      <c r="AW500" s="11" t="s">
        <v>37</v>
      </c>
      <c r="AX500" s="11" t="s">
        <v>74</v>
      </c>
      <c r="AY500" s="243" t="s">
        <v>161</v>
      </c>
    </row>
    <row r="501" s="12" customFormat="1">
      <c r="B501" s="244"/>
      <c r="C501" s="245"/>
      <c r="D501" s="235" t="s">
        <v>171</v>
      </c>
      <c r="E501" s="246" t="s">
        <v>30</v>
      </c>
      <c r="F501" s="247" t="s">
        <v>468</v>
      </c>
      <c r="G501" s="245"/>
      <c r="H501" s="248">
        <v>50</v>
      </c>
      <c r="I501" s="249"/>
      <c r="J501" s="245"/>
      <c r="K501" s="245"/>
      <c r="L501" s="250"/>
      <c r="M501" s="251"/>
      <c r="N501" s="252"/>
      <c r="O501" s="252"/>
      <c r="P501" s="252"/>
      <c r="Q501" s="252"/>
      <c r="R501" s="252"/>
      <c r="S501" s="252"/>
      <c r="T501" s="253"/>
      <c r="AT501" s="254" t="s">
        <v>171</v>
      </c>
      <c r="AU501" s="254" t="s">
        <v>84</v>
      </c>
      <c r="AV501" s="12" t="s">
        <v>84</v>
      </c>
      <c r="AW501" s="12" t="s">
        <v>37</v>
      </c>
      <c r="AX501" s="12" t="s">
        <v>82</v>
      </c>
      <c r="AY501" s="254" t="s">
        <v>161</v>
      </c>
    </row>
    <row r="502" s="1" customFormat="1" ht="25.5" customHeight="1">
      <c r="B502" s="46"/>
      <c r="C502" s="221" t="s">
        <v>834</v>
      </c>
      <c r="D502" s="221" t="s">
        <v>164</v>
      </c>
      <c r="E502" s="222" t="s">
        <v>835</v>
      </c>
      <c r="F502" s="223" t="s">
        <v>836</v>
      </c>
      <c r="G502" s="224" t="s">
        <v>503</v>
      </c>
      <c r="H502" s="225">
        <v>1</v>
      </c>
      <c r="I502" s="226"/>
      <c r="J502" s="227">
        <f>ROUND(I502*H502,2)</f>
        <v>0</v>
      </c>
      <c r="K502" s="223" t="s">
        <v>30</v>
      </c>
      <c r="L502" s="72"/>
      <c r="M502" s="228" t="s">
        <v>30</v>
      </c>
      <c r="N502" s="229" t="s">
        <v>45</v>
      </c>
      <c r="O502" s="47"/>
      <c r="P502" s="230">
        <f>O502*H502</f>
        <v>0</v>
      </c>
      <c r="Q502" s="230">
        <v>0</v>
      </c>
      <c r="R502" s="230">
        <f>Q502*H502</f>
        <v>0</v>
      </c>
      <c r="S502" s="230">
        <v>0</v>
      </c>
      <c r="T502" s="231">
        <f>S502*H502</f>
        <v>0</v>
      </c>
      <c r="AR502" s="24" t="s">
        <v>263</v>
      </c>
      <c r="AT502" s="24" t="s">
        <v>164</v>
      </c>
      <c r="AU502" s="24" t="s">
        <v>84</v>
      </c>
      <c r="AY502" s="24" t="s">
        <v>161</v>
      </c>
      <c r="BE502" s="232">
        <f>IF(N502="základní",J502,0)</f>
        <v>0</v>
      </c>
      <c r="BF502" s="232">
        <f>IF(N502="snížená",J502,0)</f>
        <v>0</v>
      </c>
      <c r="BG502" s="232">
        <f>IF(N502="zákl. přenesená",J502,0)</f>
        <v>0</v>
      </c>
      <c r="BH502" s="232">
        <f>IF(N502="sníž. přenesená",J502,0)</f>
        <v>0</v>
      </c>
      <c r="BI502" s="232">
        <f>IF(N502="nulová",J502,0)</f>
        <v>0</v>
      </c>
      <c r="BJ502" s="24" t="s">
        <v>82</v>
      </c>
      <c r="BK502" s="232">
        <f>ROUND(I502*H502,2)</f>
        <v>0</v>
      </c>
      <c r="BL502" s="24" t="s">
        <v>263</v>
      </c>
      <c r="BM502" s="24" t="s">
        <v>837</v>
      </c>
    </row>
    <row r="503" s="1" customFormat="1" ht="38.25" customHeight="1">
      <c r="B503" s="46"/>
      <c r="C503" s="221" t="s">
        <v>838</v>
      </c>
      <c r="D503" s="221" t="s">
        <v>164</v>
      </c>
      <c r="E503" s="222" t="s">
        <v>839</v>
      </c>
      <c r="F503" s="223" t="s">
        <v>840</v>
      </c>
      <c r="G503" s="224" t="s">
        <v>503</v>
      </c>
      <c r="H503" s="225">
        <v>1</v>
      </c>
      <c r="I503" s="226"/>
      <c r="J503" s="227">
        <f>ROUND(I503*H503,2)</f>
        <v>0</v>
      </c>
      <c r="K503" s="223" t="s">
        <v>30</v>
      </c>
      <c r="L503" s="72"/>
      <c r="M503" s="228" t="s">
        <v>30</v>
      </c>
      <c r="N503" s="229" t="s">
        <v>45</v>
      </c>
      <c r="O503" s="47"/>
      <c r="P503" s="230">
        <f>O503*H503</f>
        <v>0</v>
      </c>
      <c r="Q503" s="230">
        <v>0</v>
      </c>
      <c r="R503" s="230">
        <f>Q503*H503</f>
        <v>0</v>
      </c>
      <c r="S503" s="230">
        <v>0</v>
      </c>
      <c r="T503" s="231">
        <f>S503*H503</f>
        <v>0</v>
      </c>
      <c r="AR503" s="24" t="s">
        <v>263</v>
      </c>
      <c r="AT503" s="24" t="s">
        <v>164</v>
      </c>
      <c r="AU503" s="24" t="s">
        <v>84</v>
      </c>
      <c r="AY503" s="24" t="s">
        <v>161</v>
      </c>
      <c r="BE503" s="232">
        <f>IF(N503="základní",J503,0)</f>
        <v>0</v>
      </c>
      <c r="BF503" s="232">
        <f>IF(N503="snížená",J503,0)</f>
        <v>0</v>
      </c>
      <c r="BG503" s="232">
        <f>IF(N503="zákl. přenesená",J503,0)</f>
        <v>0</v>
      </c>
      <c r="BH503" s="232">
        <f>IF(N503="sníž. přenesená",J503,0)</f>
        <v>0</v>
      </c>
      <c r="BI503" s="232">
        <f>IF(N503="nulová",J503,0)</f>
        <v>0</v>
      </c>
      <c r="BJ503" s="24" t="s">
        <v>82</v>
      </c>
      <c r="BK503" s="232">
        <f>ROUND(I503*H503,2)</f>
        <v>0</v>
      </c>
      <c r="BL503" s="24" t="s">
        <v>263</v>
      </c>
      <c r="BM503" s="24" t="s">
        <v>841</v>
      </c>
    </row>
    <row r="504" s="10" customFormat="1" ht="29.88" customHeight="1">
      <c r="B504" s="205"/>
      <c r="C504" s="206"/>
      <c r="D504" s="207" t="s">
        <v>73</v>
      </c>
      <c r="E504" s="219" t="s">
        <v>842</v>
      </c>
      <c r="F504" s="219" t="s">
        <v>843</v>
      </c>
      <c r="G504" s="206"/>
      <c r="H504" s="206"/>
      <c r="I504" s="209"/>
      <c r="J504" s="220">
        <f>BK504</f>
        <v>0</v>
      </c>
      <c r="K504" s="206"/>
      <c r="L504" s="211"/>
      <c r="M504" s="212"/>
      <c r="N504" s="213"/>
      <c r="O504" s="213"/>
      <c r="P504" s="214">
        <f>SUM(P505:P543)</f>
        <v>0</v>
      </c>
      <c r="Q504" s="213"/>
      <c r="R504" s="214">
        <f>SUM(R505:R543)</f>
        <v>0.13202</v>
      </c>
      <c r="S504" s="213"/>
      <c r="T504" s="215">
        <f>SUM(T505:T543)</f>
        <v>0</v>
      </c>
      <c r="AR504" s="216" t="s">
        <v>84</v>
      </c>
      <c r="AT504" s="217" t="s">
        <v>73</v>
      </c>
      <c r="AU504" s="217" t="s">
        <v>82</v>
      </c>
      <c r="AY504" s="216" t="s">
        <v>161</v>
      </c>
      <c r="BK504" s="218">
        <f>SUM(BK505:BK543)</f>
        <v>0</v>
      </c>
    </row>
    <row r="505" s="1" customFormat="1" ht="38.25" customHeight="1">
      <c r="B505" s="46"/>
      <c r="C505" s="221" t="s">
        <v>844</v>
      </c>
      <c r="D505" s="221" t="s">
        <v>164</v>
      </c>
      <c r="E505" s="222" t="s">
        <v>845</v>
      </c>
      <c r="F505" s="223" t="s">
        <v>846</v>
      </c>
      <c r="G505" s="224" t="s">
        <v>191</v>
      </c>
      <c r="H505" s="225">
        <v>6</v>
      </c>
      <c r="I505" s="226"/>
      <c r="J505" s="227">
        <f>ROUND(I505*H505,2)</f>
        <v>0</v>
      </c>
      <c r="K505" s="223" t="s">
        <v>168</v>
      </c>
      <c r="L505" s="72"/>
      <c r="M505" s="228" t="s">
        <v>30</v>
      </c>
      <c r="N505" s="229" t="s">
        <v>45</v>
      </c>
      <c r="O505" s="47"/>
      <c r="P505" s="230">
        <f>O505*H505</f>
        <v>0</v>
      </c>
      <c r="Q505" s="230">
        <v>0</v>
      </c>
      <c r="R505" s="230">
        <f>Q505*H505</f>
        <v>0</v>
      </c>
      <c r="S505" s="230">
        <v>0</v>
      </c>
      <c r="T505" s="231">
        <f>S505*H505</f>
        <v>0</v>
      </c>
      <c r="AR505" s="24" t="s">
        <v>169</v>
      </c>
      <c r="AT505" s="24" t="s">
        <v>164</v>
      </c>
      <c r="AU505" s="24" t="s">
        <v>84</v>
      </c>
      <c r="AY505" s="24" t="s">
        <v>161</v>
      </c>
      <c r="BE505" s="232">
        <f>IF(N505="základní",J505,0)</f>
        <v>0</v>
      </c>
      <c r="BF505" s="232">
        <f>IF(N505="snížená",J505,0)</f>
        <v>0</v>
      </c>
      <c r="BG505" s="232">
        <f>IF(N505="zákl. přenesená",J505,0)</f>
        <v>0</v>
      </c>
      <c r="BH505" s="232">
        <f>IF(N505="sníž. přenesená",J505,0)</f>
        <v>0</v>
      </c>
      <c r="BI505" s="232">
        <f>IF(N505="nulová",J505,0)</f>
        <v>0</v>
      </c>
      <c r="BJ505" s="24" t="s">
        <v>82</v>
      </c>
      <c r="BK505" s="232">
        <f>ROUND(I505*H505,2)</f>
        <v>0</v>
      </c>
      <c r="BL505" s="24" t="s">
        <v>169</v>
      </c>
      <c r="BM505" s="24" t="s">
        <v>847</v>
      </c>
    </row>
    <row r="506" s="11" customFormat="1">
      <c r="B506" s="233"/>
      <c r="C506" s="234"/>
      <c r="D506" s="235" t="s">
        <v>171</v>
      </c>
      <c r="E506" s="236" t="s">
        <v>30</v>
      </c>
      <c r="F506" s="237" t="s">
        <v>848</v>
      </c>
      <c r="G506" s="234"/>
      <c r="H506" s="236" t="s">
        <v>30</v>
      </c>
      <c r="I506" s="238"/>
      <c r="J506" s="234"/>
      <c r="K506" s="234"/>
      <c r="L506" s="239"/>
      <c r="M506" s="240"/>
      <c r="N506" s="241"/>
      <c r="O506" s="241"/>
      <c r="P506" s="241"/>
      <c r="Q506" s="241"/>
      <c r="R506" s="241"/>
      <c r="S506" s="241"/>
      <c r="T506" s="242"/>
      <c r="AT506" s="243" t="s">
        <v>171</v>
      </c>
      <c r="AU506" s="243" t="s">
        <v>84</v>
      </c>
      <c r="AV506" s="11" t="s">
        <v>82</v>
      </c>
      <c r="AW506" s="11" t="s">
        <v>37</v>
      </c>
      <c r="AX506" s="11" t="s">
        <v>74</v>
      </c>
      <c r="AY506" s="243" t="s">
        <v>161</v>
      </c>
    </row>
    <row r="507" s="11" customFormat="1">
      <c r="B507" s="233"/>
      <c r="C507" s="234"/>
      <c r="D507" s="235" t="s">
        <v>171</v>
      </c>
      <c r="E507" s="236" t="s">
        <v>30</v>
      </c>
      <c r="F507" s="237" t="s">
        <v>760</v>
      </c>
      <c r="G507" s="234"/>
      <c r="H507" s="236" t="s">
        <v>30</v>
      </c>
      <c r="I507" s="238"/>
      <c r="J507" s="234"/>
      <c r="K507" s="234"/>
      <c r="L507" s="239"/>
      <c r="M507" s="240"/>
      <c r="N507" s="241"/>
      <c r="O507" s="241"/>
      <c r="P507" s="241"/>
      <c r="Q507" s="241"/>
      <c r="R507" s="241"/>
      <c r="S507" s="241"/>
      <c r="T507" s="242"/>
      <c r="AT507" s="243" t="s">
        <v>171</v>
      </c>
      <c r="AU507" s="243" t="s">
        <v>84</v>
      </c>
      <c r="AV507" s="11" t="s">
        <v>82</v>
      </c>
      <c r="AW507" s="11" t="s">
        <v>37</v>
      </c>
      <c r="AX507" s="11" t="s">
        <v>74</v>
      </c>
      <c r="AY507" s="243" t="s">
        <v>161</v>
      </c>
    </row>
    <row r="508" s="12" customFormat="1">
      <c r="B508" s="244"/>
      <c r="C508" s="245"/>
      <c r="D508" s="235" t="s">
        <v>171</v>
      </c>
      <c r="E508" s="246" t="s">
        <v>30</v>
      </c>
      <c r="F508" s="247" t="s">
        <v>169</v>
      </c>
      <c r="G508" s="245"/>
      <c r="H508" s="248">
        <v>4</v>
      </c>
      <c r="I508" s="249"/>
      <c r="J508" s="245"/>
      <c r="K508" s="245"/>
      <c r="L508" s="250"/>
      <c r="M508" s="251"/>
      <c r="N508" s="252"/>
      <c r="O508" s="252"/>
      <c r="P508" s="252"/>
      <c r="Q508" s="252"/>
      <c r="R508" s="252"/>
      <c r="S508" s="252"/>
      <c r="T508" s="253"/>
      <c r="AT508" s="254" t="s">
        <v>171</v>
      </c>
      <c r="AU508" s="254" t="s">
        <v>84</v>
      </c>
      <c r="AV508" s="12" t="s">
        <v>84</v>
      </c>
      <c r="AW508" s="12" t="s">
        <v>37</v>
      </c>
      <c r="AX508" s="12" t="s">
        <v>74</v>
      </c>
      <c r="AY508" s="254" t="s">
        <v>161</v>
      </c>
    </row>
    <row r="509" s="11" customFormat="1">
      <c r="B509" s="233"/>
      <c r="C509" s="234"/>
      <c r="D509" s="235" t="s">
        <v>171</v>
      </c>
      <c r="E509" s="236" t="s">
        <v>30</v>
      </c>
      <c r="F509" s="237" t="s">
        <v>762</v>
      </c>
      <c r="G509" s="234"/>
      <c r="H509" s="236" t="s">
        <v>30</v>
      </c>
      <c r="I509" s="238"/>
      <c r="J509" s="234"/>
      <c r="K509" s="234"/>
      <c r="L509" s="239"/>
      <c r="M509" s="240"/>
      <c r="N509" s="241"/>
      <c r="O509" s="241"/>
      <c r="P509" s="241"/>
      <c r="Q509" s="241"/>
      <c r="R509" s="241"/>
      <c r="S509" s="241"/>
      <c r="T509" s="242"/>
      <c r="AT509" s="243" t="s">
        <v>171</v>
      </c>
      <c r="AU509" s="243" t="s">
        <v>84</v>
      </c>
      <c r="AV509" s="11" t="s">
        <v>82</v>
      </c>
      <c r="AW509" s="11" t="s">
        <v>37</v>
      </c>
      <c r="AX509" s="11" t="s">
        <v>74</v>
      </c>
      <c r="AY509" s="243" t="s">
        <v>161</v>
      </c>
    </row>
    <row r="510" s="12" customFormat="1">
      <c r="B510" s="244"/>
      <c r="C510" s="245"/>
      <c r="D510" s="235" t="s">
        <v>171</v>
      </c>
      <c r="E510" s="246" t="s">
        <v>30</v>
      </c>
      <c r="F510" s="247" t="s">
        <v>84</v>
      </c>
      <c r="G510" s="245"/>
      <c r="H510" s="248">
        <v>2</v>
      </c>
      <c r="I510" s="249"/>
      <c r="J510" s="245"/>
      <c r="K510" s="245"/>
      <c r="L510" s="250"/>
      <c r="M510" s="251"/>
      <c r="N510" s="252"/>
      <c r="O510" s="252"/>
      <c r="P510" s="252"/>
      <c r="Q510" s="252"/>
      <c r="R510" s="252"/>
      <c r="S510" s="252"/>
      <c r="T510" s="253"/>
      <c r="AT510" s="254" t="s">
        <v>171</v>
      </c>
      <c r="AU510" s="254" t="s">
        <v>84</v>
      </c>
      <c r="AV510" s="12" t="s">
        <v>84</v>
      </c>
      <c r="AW510" s="12" t="s">
        <v>37</v>
      </c>
      <c r="AX510" s="12" t="s">
        <v>74</v>
      </c>
      <c r="AY510" s="254" t="s">
        <v>161</v>
      </c>
    </row>
    <row r="511" s="13" customFormat="1">
      <c r="B511" s="255"/>
      <c r="C511" s="256"/>
      <c r="D511" s="235" t="s">
        <v>171</v>
      </c>
      <c r="E511" s="257" t="s">
        <v>30</v>
      </c>
      <c r="F511" s="258" t="s">
        <v>182</v>
      </c>
      <c r="G511" s="256"/>
      <c r="H511" s="259">
        <v>6</v>
      </c>
      <c r="I511" s="260"/>
      <c r="J511" s="256"/>
      <c r="K511" s="256"/>
      <c r="L511" s="261"/>
      <c r="M511" s="262"/>
      <c r="N511" s="263"/>
      <c r="O511" s="263"/>
      <c r="P511" s="263"/>
      <c r="Q511" s="263"/>
      <c r="R511" s="263"/>
      <c r="S511" s="263"/>
      <c r="T511" s="264"/>
      <c r="AT511" s="265" t="s">
        <v>171</v>
      </c>
      <c r="AU511" s="265" t="s">
        <v>84</v>
      </c>
      <c r="AV511" s="13" t="s">
        <v>169</v>
      </c>
      <c r="AW511" s="13" t="s">
        <v>37</v>
      </c>
      <c r="AX511" s="13" t="s">
        <v>82</v>
      </c>
      <c r="AY511" s="265" t="s">
        <v>161</v>
      </c>
    </row>
    <row r="512" s="1" customFormat="1" ht="38.25" customHeight="1">
      <c r="B512" s="46"/>
      <c r="C512" s="277" t="s">
        <v>849</v>
      </c>
      <c r="D512" s="277" t="s">
        <v>430</v>
      </c>
      <c r="E512" s="278" t="s">
        <v>850</v>
      </c>
      <c r="F512" s="279" t="s">
        <v>851</v>
      </c>
      <c r="G512" s="280" t="s">
        <v>191</v>
      </c>
      <c r="H512" s="281">
        <v>4</v>
      </c>
      <c r="I512" s="282"/>
      <c r="J512" s="283">
        <f>ROUND(I512*H512,2)</f>
        <v>0</v>
      </c>
      <c r="K512" s="279" t="s">
        <v>30</v>
      </c>
      <c r="L512" s="284"/>
      <c r="M512" s="285" t="s">
        <v>30</v>
      </c>
      <c r="N512" s="286" t="s">
        <v>45</v>
      </c>
      <c r="O512" s="47"/>
      <c r="P512" s="230">
        <f>O512*H512</f>
        <v>0</v>
      </c>
      <c r="Q512" s="230">
        <v>0.02</v>
      </c>
      <c r="R512" s="230">
        <f>Q512*H512</f>
        <v>0.080000000000000002</v>
      </c>
      <c r="S512" s="230">
        <v>0</v>
      </c>
      <c r="T512" s="231">
        <f>S512*H512</f>
        <v>0</v>
      </c>
      <c r="AR512" s="24" t="s">
        <v>210</v>
      </c>
      <c r="AT512" s="24" t="s">
        <v>430</v>
      </c>
      <c r="AU512" s="24" t="s">
        <v>84</v>
      </c>
      <c r="AY512" s="24" t="s">
        <v>161</v>
      </c>
      <c r="BE512" s="232">
        <f>IF(N512="základní",J512,0)</f>
        <v>0</v>
      </c>
      <c r="BF512" s="232">
        <f>IF(N512="snížená",J512,0)</f>
        <v>0</v>
      </c>
      <c r="BG512" s="232">
        <f>IF(N512="zákl. přenesená",J512,0)</f>
        <v>0</v>
      </c>
      <c r="BH512" s="232">
        <f>IF(N512="sníž. přenesená",J512,0)</f>
        <v>0</v>
      </c>
      <c r="BI512" s="232">
        <f>IF(N512="nulová",J512,0)</f>
        <v>0</v>
      </c>
      <c r="BJ512" s="24" t="s">
        <v>82</v>
      </c>
      <c r="BK512" s="232">
        <f>ROUND(I512*H512,2)</f>
        <v>0</v>
      </c>
      <c r="BL512" s="24" t="s">
        <v>169</v>
      </c>
      <c r="BM512" s="24" t="s">
        <v>852</v>
      </c>
    </row>
    <row r="513" s="11" customFormat="1">
      <c r="B513" s="233"/>
      <c r="C513" s="234"/>
      <c r="D513" s="235" t="s">
        <v>171</v>
      </c>
      <c r="E513" s="236" t="s">
        <v>30</v>
      </c>
      <c r="F513" s="237" t="s">
        <v>853</v>
      </c>
      <c r="G513" s="234"/>
      <c r="H513" s="236" t="s">
        <v>30</v>
      </c>
      <c r="I513" s="238"/>
      <c r="J513" s="234"/>
      <c r="K513" s="234"/>
      <c r="L513" s="239"/>
      <c r="M513" s="240"/>
      <c r="N513" s="241"/>
      <c r="O513" s="241"/>
      <c r="P513" s="241"/>
      <c r="Q513" s="241"/>
      <c r="R513" s="241"/>
      <c r="S513" s="241"/>
      <c r="T513" s="242"/>
      <c r="AT513" s="243" t="s">
        <v>171</v>
      </c>
      <c r="AU513" s="243" t="s">
        <v>84</v>
      </c>
      <c r="AV513" s="11" t="s">
        <v>82</v>
      </c>
      <c r="AW513" s="11" t="s">
        <v>37</v>
      </c>
      <c r="AX513" s="11" t="s">
        <v>74</v>
      </c>
      <c r="AY513" s="243" t="s">
        <v>161</v>
      </c>
    </row>
    <row r="514" s="11" customFormat="1">
      <c r="B514" s="233"/>
      <c r="C514" s="234"/>
      <c r="D514" s="235" t="s">
        <v>171</v>
      </c>
      <c r="E514" s="236" t="s">
        <v>30</v>
      </c>
      <c r="F514" s="237" t="s">
        <v>854</v>
      </c>
      <c r="G514" s="234"/>
      <c r="H514" s="236" t="s">
        <v>30</v>
      </c>
      <c r="I514" s="238"/>
      <c r="J514" s="234"/>
      <c r="K514" s="234"/>
      <c r="L514" s="239"/>
      <c r="M514" s="240"/>
      <c r="N514" s="241"/>
      <c r="O514" s="241"/>
      <c r="P514" s="241"/>
      <c r="Q514" s="241"/>
      <c r="R514" s="241"/>
      <c r="S514" s="241"/>
      <c r="T514" s="242"/>
      <c r="AT514" s="243" t="s">
        <v>171</v>
      </c>
      <c r="AU514" s="243" t="s">
        <v>84</v>
      </c>
      <c r="AV514" s="11" t="s">
        <v>82</v>
      </c>
      <c r="AW514" s="11" t="s">
        <v>37</v>
      </c>
      <c r="AX514" s="11" t="s">
        <v>74</v>
      </c>
      <c r="AY514" s="243" t="s">
        <v>161</v>
      </c>
    </row>
    <row r="515" s="12" customFormat="1">
      <c r="B515" s="244"/>
      <c r="C515" s="245"/>
      <c r="D515" s="235" t="s">
        <v>171</v>
      </c>
      <c r="E515" s="246" t="s">
        <v>30</v>
      </c>
      <c r="F515" s="247" t="s">
        <v>169</v>
      </c>
      <c r="G515" s="245"/>
      <c r="H515" s="248">
        <v>4</v>
      </c>
      <c r="I515" s="249"/>
      <c r="J515" s="245"/>
      <c r="K515" s="245"/>
      <c r="L515" s="250"/>
      <c r="M515" s="251"/>
      <c r="N515" s="252"/>
      <c r="O515" s="252"/>
      <c r="P515" s="252"/>
      <c r="Q515" s="252"/>
      <c r="R515" s="252"/>
      <c r="S515" s="252"/>
      <c r="T515" s="253"/>
      <c r="AT515" s="254" t="s">
        <v>171</v>
      </c>
      <c r="AU515" s="254" t="s">
        <v>84</v>
      </c>
      <c r="AV515" s="12" t="s">
        <v>84</v>
      </c>
      <c r="AW515" s="12" t="s">
        <v>37</v>
      </c>
      <c r="AX515" s="12" t="s">
        <v>82</v>
      </c>
      <c r="AY515" s="254" t="s">
        <v>161</v>
      </c>
    </row>
    <row r="516" s="11" customFormat="1">
      <c r="B516" s="233"/>
      <c r="C516" s="234"/>
      <c r="D516" s="235" t="s">
        <v>171</v>
      </c>
      <c r="E516" s="236" t="s">
        <v>30</v>
      </c>
      <c r="F516" s="237" t="s">
        <v>514</v>
      </c>
      <c r="G516" s="234"/>
      <c r="H516" s="236" t="s">
        <v>30</v>
      </c>
      <c r="I516" s="238"/>
      <c r="J516" s="234"/>
      <c r="K516" s="234"/>
      <c r="L516" s="239"/>
      <c r="M516" s="240"/>
      <c r="N516" s="241"/>
      <c r="O516" s="241"/>
      <c r="P516" s="241"/>
      <c r="Q516" s="241"/>
      <c r="R516" s="241"/>
      <c r="S516" s="241"/>
      <c r="T516" s="242"/>
      <c r="AT516" s="243" t="s">
        <v>171</v>
      </c>
      <c r="AU516" s="243" t="s">
        <v>84</v>
      </c>
      <c r="AV516" s="11" t="s">
        <v>82</v>
      </c>
      <c r="AW516" s="11" t="s">
        <v>37</v>
      </c>
      <c r="AX516" s="11" t="s">
        <v>74</v>
      </c>
      <c r="AY516" s="243" t="s">
        <v>161</v>
      </c>
    </row>
    <row r="517" s="11" customFormat="1">
      <c r="B517" s="233"/>
      <c r="C517" s="234"/>
      <c r="D517" s="235" t="s">
        <v>171</v>
      </c>
      <c r="E517" s="236" t="s">
        <v>30</v>
      </c>
      <c r="F517" s="237" t="s">
        <v>855</v>
      </c>
      <c r="G517" s="234"/>
      <c r="H517" s="236" t="s">
        <v>30</v>
      </c>
      <c r="I517" s="238"/>
      <c r="J517" s="234"/>
      <c r="K517" s="234"/>
      <c r="L517" s="239"/>
      <c r="M517" s="240"/>
      <c r="N517" s="241"/>
      <c r="O517" s="241"/>
      <c r="P517" s="241"/>
      <c r="Q517" s="241"/>
      <c r="R517" s="241"/>
      <c r="S517" s="241"/>
      <c r="T517" s="242"/>
      <c r="AT517" s="243" t="s">
        <v>171</v>
      </c>
      <c r="AU517" s="243" t="s">
        <v>84</v>
      </c>
      <c r="AV517" s="11" t="s">
        <v>82</v>
      </c>
      <c r="AW517" s="11" t="s">
        <v>37</v>
      </c>
      <c r="AX517" s="11" t="s">
        <v>74</v>
      </c>
      <c r="AY517" s="243" t="s">
        <v>161</v>
      </c>
    </row>
    <row r="518" s="11" customFormat="1">
      <c r="B518" s="233"/>
      <c r="C518" s="234"/>
      <c r="D518" s="235" t="s">
        <v>171</v>
      </c>
      <c r="E518" s="236" t="s">
        <v>30</v>
      </c>
      <c r="F518" s="237" t="s">
        <v>856</v>
      </c>
      <c r="G518" s="234"/>
      <c r="H518" s="236" t="s">
        <v>30</v>
      </c>
      <c r="I518" s="238"/>
      <c r="J518" s="234"/>
      <c r="K518" s="234"/>
      <c r="L518" s="239"/>
      <c r="M518" s="240"/>
      <c r="N518" s="241"/>
      <c r="O518" s="241"/>
      <c r="P518" s="241"/>
      <c r="Q518" s="241"/>
      <c r="R518" s="241"/>
      <c r="S518" s="241"/>
      <c r="T518" s="242"/>
      <c r="AT518" s="243" t="s">
        <v>171</v>
      </c>
      <c r="AU518" s="243" t="s">
        <v>84</v>
      </c>
      <c r="AV518" s="11" t="s">
        <v>82</v>
      </c>
      <c r="AW518" s="11" t="s">
        <v>37</v>
      </c>
      <c r="AX518" s="11" t="s">
        <v>74</v>
      </c>
      <c r="AY518" s="243" t="s">
        <v>161</v>
      </c>
    </row>
    <row r="519" s="1" customFormat="1" ht="38.25" customHeight="1">
      <c r="B519" s="46"/>
      <c r="C519" s="277" t="s">
        <v>857</v>
      </c>
      <c r="D519" s="277" t="s">
        <v>430</v>
      </c>
      <c r="E519" s="278" t="s">
        <v>858</v>
      </c>
      <c r="F519" s="279" t="s">
        <v>859</v>
      </c>
      <c r="G519" s="280" t="s">
        <v>191</v>
      </c>
      <c r="H519" s="281">
        <v>2</v>
      </c>
      <c r="I519" s="282"/>
      <c r="J519" s="283">
        <f>ROUND(I519*H519,2)</f>
        <v>0</v>
      </c>
      <c r="K519" s="279" t="s">
        <v>30</v>
      </c>
      <c r="L519" s="284"/>
      <c r="M519" s="285" t="s">
        <v>30</v>
      </c>
      <c r="N519" s="286" t="s">
        <v>45</v>
      </c>
      <c r="O519" s="47"/>
      <c r="P519" s="230">
        <f>O519*H519</f>
        <v>0</v>
      </c>
      <c r="Q519" s="230">
        <v>0.02</v>
      </c>
      <c r="R519" s="230">
        <f>Q519*H519</f>
        <v>0.040000000000000001</v>
      </c>
      <c r="S519" s="230">
        <v>0</v>
      </c>
      <c r="T519" s="231">
        <f>S519*H519</f>
        <v>0</v>
      </c>
      <c r="AR519" s="24" t="s">
        <v>210</v>
      </c>
      <c r="AT519" s="24" t="s">
        <v>430</v>
      </c>
      <c r="AU519" s="24" t="s">
        <v>84</v>
      </c>
      <c r="AY519" s="24" t="s">
        <v>161</v>
      </c>
      <c r="BE519" s="232">
        <f>IF(N519="základní",J519,0)</f>
        <v>0</v>
      </c>
      <c r="BF519" s="232">
        <f>IF(N519="snížená",J519,0)</f>
        <v>0</v>
      </c>
      <c r="BG519" s="232">
        <f>IF(N519="zákl. přenesená",J519,0)</f>
        <v>0</v>
      </c>
      <c r="BH519" s="232">
        <f>IF(N519="sníž. přenesená",J519,0)</f>
        <v>0</v>
      </c>
      <c r="BI519" s="232">
        <f>IF(N519="nulová",J519,0)</f>
        <v>0</v>
      </c>
      <c r="BJ519" s="24" t="s">
        <v>82</v>
      </c>
      <c r="BK519" s="232">
        <f>ROUND(I519*H519,2)</f>
        <v>0</v>
      </c>
      <c r="BL519" s="24" t="s">
        <v>169</v>
      </c>
      <c r="BM519" s="24" t="s">
        <v>860</v>
      </c>
    </row>
    <row r="520" s="11" customFormat="1">
      <c r="B520" s="233"/>
      <c r="C520" s="234"/>
      <c r="D520" s="235" t="s">
        <v>171</v>
      </c>
      <c r="E520" s="236" t="s">
        <v>30</v>
      </c>
      <c r="F520" s="237" t="s">
        <v>853</v>
      </c>
      <c r="G520" s="234"/>
      <c r="H520" s="236" t="s">
        <v>30</v>
      </c>
      <c r="I520" s="238"/>
      <c r="J520" s="234"/>
      <c r="K520" s="234"/>
      <c r="L520" s="239"/>
      <c r="M520" s="240"/>
      <c r="N520" s="241"/>
      <c r="O520" s="241"/>
      <c r="P520" s="241"/>
      <c r="Q520" s="241"/>
      <c r="R520" s="241"/>
      <c r="S520" s="241"/>
      <c r="T520" s="242"/>
      <c r="AT520" s="243" t="s">
        <v>171</v>
      </c>
      <c r="AU520" s="243" t="s">
        <v>84</v>
      </c>
      <c r="AV520" s="11" t="s">
        <v>82</v>
      </c>
      <c r="AW520" s="11" t="s">
        <v>37</v>
      </c>
      <c r="AX520" s="11" t="s">
        <v>74</v>
      </c>
      <c r="AY520" s="243" t="s">
        <v>161</v>
      </c>
    </row>
    <row r="521" s="11" customFormat="1">
      <c r="B521" s="233"/>
      <c r="C521" s="234"/>
      <c r="D521" s="235" t="s">
        <v>171</v>
      </c>
      <c r="E521" s="236" t="s">
        <v>30</v>
      </c>
      <c r="F521" s="237" t="s">
        <v>861</v>
      </c>
      <c r="G521" s="234"/>
      <c r="H521" s="236" t="s">
        <v>30</v>
      </c>
      <c r="I521" s="238"/>
      <c r="J521" s="234"/>
      <c r="K521" s="234"/>
      <c r="L521" s="239"/>
      <c r="M521" s="240"/>
      <c r="N521" s="241"/>
      <c r="O521" s="241"/>
      <c r="P521" s="241"/>
      <c r="Q521" s="241"/>
      <c r="R521" s="241"/>
      <c r="S521" s="241"/>
      <c r="T521" s="242"/>
      <c r="AT521" s="243" t="s">
        <v>171</v>
      </c>
      <c r="AU521" s="243" t="s">
        <v>84</v>
      </c>
      <c r="AV521" s="11" t="s">
        <v>82</v>
      </c>
      <c r="AW521" s="11" t="s">
        <v>37</v>
      </c>
      <c r="AX521" s="11" t="s">
        <v>74</v>
      </c>
      <c r="AY521" s="243" t="s">
        <v>161</v>
      </c>
    </row>
    <row r="522" s="12" customFormat="1">
      <c r="B522" s="244"/>
      <c r="C522" s="245"/>
      <c r="D522" s="235" t="s">
        <v>171</v>
      </c>
      <c r="E522" s="246" t="s">
        <v>30</v>
      </c>
      <c r="F522" s="247" t="s">
        <v>84</v>
      </c>
      <c r="G522" s="245"/>
      <c r="H522" s="248">
        <v>2</v>
      </c>
      <c r="I522" s="249"/>
      <c r="J522" s="245"/>
      <c r="K522" s="245"/>
      <c r="L522" s="250"/>
      <c r="M522" s="251"/>
      <c r="N522" s="252"/>
      <c r="O522" s="252"/>
      <c r="P522" s="252"/>
      <c r="Q522" s="252"/>
      <c r="R522" s="252"/>
      <c r="S522" s="252"/>
      <c r="T522" s="253"/>
      <c r="AT522" s="254" t="s">
        <v>171</v>
      </c>
      <c r="AU522" s="254" t="s">
        <v>84</v>
      </c>
      <c r="AV522" s="12" t="s">
        <v>84</v>
      </c>
      <c r="AW522" s="12" t="s">
        <v>37</v>
      </c>
      <c r="AX522" s="12" t="s">
        <v>82</v>
      </c>
      <c r="AY522" s="254" t="s">
        <v>161</v>
      </c>
    </row>
    <row r="523" s="11" customFormat="1">
      <c r="B523" s="233"/>
      <c r="C523" s="234"/>
      <c r="D523" s="235" t="s">
        <v>171</v>
      </c>
      <c r="E523" s="236" t="s">
        <v>30</v>
      </c>
      <c r="F523" s="237" t="s">
        <v>514</v>
      </c>
      <c r="G523" s="234"/>
      <c r="H523" s="236" t="s">
        <v>30</v>
      </c>
      <c r="I523" s="238"/>
      <c r="J523" s="234"/>
      <c r="K523" s="234"/>
      <c r="L523" s="239"/>
      <c r="M523" s="240"/>
      <c r="N523" s="241"/>
      <c r="O523" s="241"/>
      <c r="P523" s="241"/>
      <c r="Q523" s="241"/>
      <c r="R523" s="241"/>
      <c r="S523" s="241"/>
      <c r="T523" s="242"/>
      <c r="AT523" s="243" t="s">
        <v>171</v>
      </c>
      <c r="AU523" s="243" t="s">
        <v>84</v>
      </c>
      <c r="AV523" s="11" t="s">
        <v>82</v>
      </c>
      <c r="AW523" s="11" t="s">
        <v>37</v>
      </c>
      <c r="AX523" s="11" t="s">
        <v>74</v>
      </c>
      <c r="AY523" s="243" t="s">
        <v>161</v>
      </c>
    </row>
    <row r="524" s="11" customFormat="1">
      <c r="B524" s="233"/>
      <c r="C524" s="234"/>
      <c r="D524" s="235" t="s">
        <v>171</v>
      </c>
      <c r="E524" s="236" t="s">
        <v>30</v>
      </c>
      <c r="F524" s="237" t="s">
        <v>855</v>
      </c>
      <c r="G524" s="234"/>
      <c r="H524" s="236" t="s">
        <v>30</v>
      </c>
      <c r="I524" s="238"/>
      <c r="J524" s="234"/>
      <c r="K524" s="234"/>
      <c r="L524" s="239"/>
      <c r="M524" s="240"/>
      <c r="N524" s="241"/>
      <c r="O524" s="241"/>
      <c r="P524" s="241"/>
      <c r="Q524" s="241"/>
      <c r="R524" s="241"/>
      <c r="S524" s="241"/>
      <c r="T524" s="242"/>
      <c r="AT524" s="243" t="s">
        <v>171</v>
      </c>
      <c r="AU524" s="243" t="s">
        <v>84</v>
      </c>
      <c r="AV524" s="11" t="s">
        <v>82</v>
      </c>
      <c r="AW524" s="11" t="s">
        <v>37</v>
      </c>
      <c r="AX524" s="11" t="s">
        <v>74</v>
      </c>
      <c r="AY524" s="243" t="s">
        <v>161</v>
      </c>
    </row>
    <row r="525" s="11" customFormat="1">
      <c r="B525" s="233"/>
      <c r="C525" s="234"/>
      <c r="D525" s="235" t="s">
        <v>171</v>
      </c>
      <c r="E525" s="236" t="s">
        <v>30</v>
      </c>
      <c r="F525" s="237" t="s">
        <v>856</v>
      </c>
      <c r="G525" s="234"/>
      <c r="H525" s="236" t="s">
        <v>30</v>
      </c>
      <c r="I525" s="238"/>
      <c r="J525" s="234"/>
      <c r="K525" s="234"/>
      <c r="L525" s="239"/>
      <c r="M525" s="240"/>
      <c r="N525" s="241"/>
      <c r="O525" s="241"/>
      <c r="P525" s="241"/>
      <c r="Q525" s="241"/>
      <c r="R525" s="241"/>
      <c r="S525" s="241"/>
      <c r="T525" s="242"/>
      <c r="AT525" s="243" t="s">
        <v>171</v>
      </c>
      <c r="AU525" s="243" t="s">
        <v>84</v>
      </c>
      <c r="AV525" s="11" t="s">
        <v>82</v>
      </c>
      <c r="AW525" s="11" t="s">
        <v>37</v>
      </c>
      <c r="AX525" s="11" t="s">
        <v>74</v>
      </c>
      <c r="AY525" s="243" t="s">
        <v>161</v>
      </c>
    </row>
    <row r="526" s="1" customFormat="1" ht="25.5" customHeight="1">
      <c r="B526" s="46"/>
      <c r="C526" s="221" t="s">
        <v>862</v>
      </c>
      <c r="D526" s="221" t="s">
        <v>164</v>
      </c>
      <c r="E526" s="222" t="s">
        <v>863</v>
      </c>
      <c r="F526" s="223" t="s">
        <v>864</v>
      </c>
      <c r="G526" s="224" t="s">
        <v>191</v>
      </c>
      <c r="H526" s="225">
        <v>6</v>
      </c>
      <c r="I526" s="226"/>
      <c r="J526" s="227">
        <f>ROUND(I526*H526,2)</f>
        <v>0</v>
      </c>
      <c r="K526" s="223" t="s">
        <v>168</v>
      </c>
      <c r="L526" s="72"/>
      <c r="M526" s="228" t="s">
        <v>30</v>
      </c>
      <c r="N526" s="229" t="s">
        <v>45</v>
      </c>
      <c r="O526" s="47"/>
      <c r="P526" s="230">
        <f>O526*H526</f>
        <v>0</v>
      </c>
      <c r="Q526" s="230">
        <v>0</v>
      </c>
      <c r="R526" s="230">
        <f>Q526*H526</f>
        <v>0</v>
      </c>
      <c r="S526" s="230">
        <v>0</v>
      </c>
      <c r="T526" s="231">
        <f>S526*H526</f>
        <v>0</v>
      </c>
      <c r="AR526" s="24" t="s">
        <v>169</v>
      </c>
      <c r="AT526" s="24" t="s">
        <v>164</v>
      </c>
      <c r="AU526" s="24" t="s">
        <v>84</v>
      </c>
      <c r="AY526" s="24" t="s">
        <v>161</v>
      </c>
      <c r="BE526" s="232">
        <f>IF(N526="základní",J526,0)</f>
        <v>0</v>
      </c>
      <c r="BF526" s="232">
        <f>IF(N526="snížená",J526,0)</f>
        <v>0</v>
      </c>
      <c r="BG526" s="232">
        <f>IF(N526="zákl. přenesená",J526,0)</f>
        <v>0</v>
      </c>
      <c r="BH526" s="232">
        <f>IF(N526="sníž. přenesená",J526,0)</f>
        <v>0</v>
      </c>
      <c r="BI526" s="232">
        <f>IF(N526="nulová",J526,0)</f>
        <v>0</v>
      </c>
      <c r="BJ526" s="24" t="s">
        <v>82</v>
      </c>
      <c r="BK526" s="232">
        <f>ROUND(I526*H526,2)</f>
        <v>0</v>
      </c>
      <c r="BL526" s="24" t="s">
        <v>169</v>
      </c>
      <c r="BM526" s="24" t="s">
        <v>865</v>
      </c>
    </row>
    <row r="527" s="11" customFormat="1">
      <c r="B527" s="233"/>
      <c r="C527" s="234"/>
      <c r="D527" s="235" t="s">
        <v>171</v>
      </c>
      <c r="E527" s="236" t="s">
        <v>30</v>
      </c>
      <c r="F527" s="237" t="s">
        <v>866</v>
      </c>
      <c r="G527" s="234"/>
      <c r="H527" s="236" t="s">
        <v>30</v>
      </c>
      <c r="I527" s="238"/>
      <c r="J527" s="234"/>
      <c r="K527" s="234"/>
      <c r="L527" s="239"/>
      <c r="M527" s="240"/>
      <c r="N527" s="241"/>
      <c r="O527" s="241"/>
      <c r="P527" s="241"/>
      <c r="Q527" s="241"/>
      <c r="R527" s="241"/>
      <c r="S527" s="241"/>
      <c r="T527" s="242"/>
      <c r="AT527" s="243" t="s">
        <v>171</v>
      </c>
      <c r="AU527" s="243" t="s">
        <v>84</v>
      </c>
      <c r="AV527" s="11" t="s">
        <v>82</v>
      </c>
      <c r="AW527" s="11" t="s">
        <v>37</v>
      </c>
      <c r="AX527" s="11" t="s">
        <v>74</v>
      </c>
      <c r="AY527" s="243" t="s">
        <v>161</v>
      </c>
    </row>
    <row r="528" s="12" customFormat="1">
      <c r="B528" s="244"/>
      <c r="C528" s="245"/>
      <c r="D528" s="235" t="s">
        <v>171</v>
      </c>
      <c r="E528" s="246" t="s">
        <v>30</v>
      </c>
      <c r="F528" s="247" t="s">
        <v>169</v>
      </c>
      <c r="G528" s="245"/>
      <c r="H528" s="248">
        <v>4</v>
      </c>
      <c r="I528" s="249"/>
      <c r="J528" s="245"/>
      <c r="K528" s="245"/>
      <c r="L528" s="250"/>
      <c r="M528" s="251"/>
      <c r="N528" s="252"/>
      <c r="O528" s="252"/>
      <c r="P528" s="252"/>
      <c r="Q528" s="252"/>
      <c r="R528" s="252"/>
      <c r="S528" s="252"/>
      <c r="T528" s="253"/>
      <c r="AT528" s="254" t="s">
        <v>171</v>
      </c>
      <c r="AU528" s="254" t="s">
        <v>84</v>
      </c>
      <c r="AV528" s="12" t="s">
        <v>84</v>
      </c>
      <c r="AW528" s="12" t="s">
        <v>37</v>
      </c>
      <c r="AX528" s="12" t="s">
        <v>74</v>
      </c>
      <c r="AY528" s="254" t="s">
        <v>161</v>
      </c>
    </row>
    <row r="529" s="11" customFormat="1">
      <c r="B529" s="233"/>
      <c r="C529" s="234"/>
      <c r="D529" s="235" t="s">
        <v>171</v>
      </c>
      <c r="E529" s="236" t="s">
        <v>30</v>
      </c>
      <c r="F529" s="237" t="s">
        <v>867</v>
      </c>
      <c r="G529" s="234"/>
      <c r="H529" s="236" t="s">
        <v>30</v>
      </c>
      <c r="I529" s="238"/>
      <c r="J529" s="234"/>
      <c r="K529" s="234"/>
      <c r="L529" s="239"/>
      <c r="M529" s="240"/>
      <c r="N529" s="241"/>
      <c r="O529" s="241"/>
      <c r="P529" s="241"/>
      <c r="Q529" s="241"/>
      <c r="R529" s="241"/>
      <c r="S529" s="241"/>
      <c r="T529" s="242"/>
      <c r="AT529" s="243" t="s">
        <v>171</v>
      </c>
      <c r="AU529" s="243" t="s">
        <v>84</v>
      </c>
      <c r="AV529" s="11" t="s">
        <v>82</v>
      </c>
      <c r="AW529" s="11" t="s">
        <v>37</v>
      </c>
      <c r="AX529" s="11" t="s">
        <v>74</v>
      </c>
      <c r="AY529" s="243" t="s">
        <v>161</v>
      </c>
    </row>
    <row r="530" s="12" customFormat="1">
      <c r="B530" s="244"/>
      <c r="C530" s="245"/>
      <c r="D530" s="235" t="s">
        <v>171</v>
      </c>
      <c r="E530" s="246" t="s">
        <v>30</v>
      </c>
      <c r="F530" s="247" t="s">
        <v>84</v>
      </c>
      <c r="G530" s="245"/>
      <c r="H530" s="248">
        <v>2</v>
      </c>
      <c r="I530" s="249"/>
      <c r="J530" s="245"/>
      <c r="K530" s="245"/>
      <c r="L530" s="250"/>
      <c r="M530" s="251"/>
      <c r="N530" s="252"/>
      <c r="O530" s="252"/>
      <c r="P530" s="252"/>
      <c r="Q530" s="252"/>
      <c r="R530" s="252"/>
      <c r="S530" s="252"/>
      <c r="T530" s="253"/>
      <c r="AT530" s="254" t="s">
        <v>171</v>
      </c>
      <c r="AU530" s="254" t="s">
        <v>84</v>
      </c>
      <c r="AV530" s="12" t="s">
        <v>84</v>
      </c>
      <c r="AW530" s="12" t="s">
        <v>37</v>
      </c>
      <c r="AX530" s="12" t="s">
        <v>74</v>
      </c>
      <c r="AY530" s="254" t="s">
        <v>161</v>
      </c>
    </row>
    <row r="531" s="13" customFormat="1">
      <c r="B531" s="255"/>
      <c r="C531" s="256"/>
      <c r="D531" s="235" t="s">
        <v>171</v>
      </c>
      <c r="E531" s="257" t="s">
        <v>30</v>
      </c>
      <c r="F531" s="258" t="s">
        <v>182</v>
      </c>
      <c r="G531" s="256"/>
      <c r="H531" s="259">
        <v>6</v>
      </c>
      <c r="I531" s="260"/>
      <c r="J531" s="256"/>
      <c r="K531" s="256"/>
      <c r="L531" s="261"/>
      <c r="M531" s="262"/>
      <c r="N531" s="263"/>
      <c r="O531" s="263"/>
      <c r="P531" s="263"/>
      <c r="Q531" s="263"/>
      <c r="R531" s="263"/>
      <c r="S531" s="263"/>
      <c r="T531" s="264"/>
      <c r="AT531" s="265" t="s">
        <v>171</v>
      </c>
      <c r="AU531" s="265" t="s">
        <v>84</v>
      </c>
      <c r="AV531" s="13" t="s">
        <v>169</v>
      </c>
      <c r="AW531" s="13" t="s">
        <v>37</v>
      </c>
      <c r="AX531" s="13" t="s">
        <v>82</v>
      </c>
      <c r="AY531" s="265" t="s">
        <v>161</v>
      </c>
    </row>
    <row r="532" s="1" customFormat="1" ht="16.5" customHeight="1">
      <c r="B532" s="46"/>
      <c r="C532" s="277" t="s">
        <v>868</v>
      </c>
      <c r="D532" s="277" t="s">
        <v>430</v>
      </c>
      <c r="E532" s="278" t="s">
        <v>869</v>
      </c>
      <c r="F532" s="279" t="s">
        <v>870</v>
      </c>
      <c r="G532" s="280" t="s">
        <v>191</v>
      </c>
      <c r="H532" s="281">
        <v>2</v>
      </c>
      <c r="I532" s="282"/>
      <c r="J532" s="283">
        <f>ROUND(I532*H532,2)</f>
        <v>0</v>
      </c>
      <c r="K532" s="279" t="s">
        <v>168</v>
      </c>
      <c r="L532" s="284"/>
      <c r="M532" s="285" t="s">
        <v>30</v>
      </c>
      <c r="N532" s="286" t="s">
        <v>45</v>
      </c>
      <c r="O532" s="47"/>
      <c r="P532" s="230">
        <f>O532*H532</f>
        <v>0</v>
      </c>
      <c r="Q532" s="230">
        <v>0.0018500000000000001</v>
      </c>
      <c r="R532" s="230">
        <f>Q532*H532</f>
        <v>0.0037000000000000002</v>
      </c>
      <c r="S532" s="230">
        <v>0</v>
      </c>
      <c r="T532" s="231">
        <f>S532*H532</f>
        <v>0</v>
      </c>
      <c r="AR532" s="24" t="s">
        <v>210</v>
      </c>
      <c r="AT532" s="24" t="s">
        <v>430</v>
      </c>
      <c r="AU532" s="24" t="s">
        <v>84</v>
      </c>
      <c r="AY532" s="24" t="s">
        <v>161</v>
      </c>
      <c r="BE532" s="232">
        <f>IF(N532="základní",J532,0)</f>
        <v>0</v>
      </c>
      <c r="BF532" s="232">
        <f>IF(N532="snížená",J532,0)</f>
        <v>0</v>
      </c>
      <c r="BG532" s="232">
        <f>IF(N532="zákl. přenesená",J532,0)</f>
        <v>0</v>
      </c>
      <c r="BH532" s="232">
        <f>IF(N532="sníž. přenesená",J532,0)</f>
        <v>0</v>
      </c>
      <c r="BI532" s="232">
        <f>IF(N532="nulová",J532,0)</f>
        <v>0</v>
      </c>
      <c r="BJ532" s="24" t="s">
        <v>82</v>
      </c>
      <c r="BK532" s="232">
        <f>ROUND(I532*H532,2)</f>
        <v>0</v>
      </c>
      <c r="BL532" s="24" t="s">
        <v>169</v>
      </c>
      <c r="BM532" s="24" t="s">
        <v>871</v>
      </c>
    </row>
    <row r="533" s="11" customFormat="1">
      <c r="B533" s="233"/>
      <c r="C533" s="234"/>
      <c r="D533" s="235" t="s">
        <v>171</v>
      </c>
      <c r="E533" s="236" t="s">
        <v>30</v>
      </c>
      <c r="F533" s="237" t="s">
        <v>872</v>
      </c>
      <c r="G533" s="234"/>
      <c r="H533" s="236" t="s">
        <v>30</v>
      </c>
      <c r="I533" s="238"/>
      <c r="J533" s="234"/>
      <c r="K533" s="234"/>
      <c r="L533" s="239"/>
      <c r="M533" s="240"/>
      <c r="N533" s="241"/>
      <c r="O533" s="241"/>
      <c r="P533" s="241"/>
      <c r="Q533" s="241"/>
      <c r="R533" s="241"/>
      <c r="S533" s="241"/>
      <c r="T533" s="242"/>
      <c r="AT533" s="243" t="s">
        <v>171</v>
      </c>
      <c r="AU533" s="243" t="s">
        <v>84</v>
      </c>
      <c r="AV533" s="11" t="s">
        <v>82</v>
      </c>
      <c r="AW533" s="11" t="s">
        <v>37</v>
      </c>
      <c r="AX533" s="11" t="s">
        <v>74</v>
      </c>
      <c r="AY533" s="243" t="s">
        <v>161</v>
      </c>
    </row>
    <row r="534" s="12" customFormat="1">
      <c r="B534" s="244"/>
      <c r="C534" s="245"/>
      <c r="D534" s="235" t="s">
        <v>171</v>
      </c>
      <c r="E534" s="246" t="s">
        <v>30</v>
      </c>
      <c r="F534" s="247" t="s">
        <v>84</v>
      </c>
      <c r="G534" s="245"/>
      <c r="H534" s="248">
        <v>2</v>
      </c>
      <c r="I534" s="249"/>
      <c r="J534" s="245"/>
      <c r="K534" s="245"/>
      <c r="L534" s="250"/>
      <c r="M534" s="251"/>
      <c r="N534" s="252"/>
      <c r="O534" s="252"/>
      <c r="P534" s="252"/>
      <c r="Q534" s="252"/>
      <c r="R534" s="252"/>
      <c r="S534" s="252"/>
      <c r="T534" s="253"/>
      <c r="AT534" s="254" t="s">
        <v>171</v>
      </c>
      <c r="AU534" s="254" t="s">
        <v>84</v>
      </c>
      <c r="AV534" s="12" t="s">
        <v>84</v>
      </c>
      <c r="AW534" s="12" t="s">
        <v>37</v>
      </c>
      <c r="AX534" s="12" t="s">
        <v>82</v>
      </c>
      <c r="AY534" s="254" t="s">
        <v>161</v>
      </c>
    </row>
    <row r="535" s="1" customFormat="1" ht="16.5" customHeight="1">
      <c r="B535" s="46"/>
      <c r="C535" s="277" t="s">
        <v>873</v>
      </c>
      <c r="D535" s="277" t="s">
        <v>430</v>
      </c>
      <c r="E535" s="278" t="s">
        <v>874</v>
      </c>
      <c r="F535" s="279" t="s">
        <v>875</v>
      </c>
      <c r="G535" s="280" t="s">
        <v>191</v>
      </c>
      <c r="H535" s="281">
        <v>4</v>
      </c>
      <c r="I535" s="282"/>
      <c r="J535" s="283">
        <f>ROUND(I535*H535,2)</f>
        <v>0</v>
      </c>
      <c r="K535" s="279" t="s">
        <v>168</v>
      </c>
      <c r="L535" s="284"/>
      <c r="M535" s="285" t="s">
        <v>30</v>
      </c>
      <c r="N535" s="286" t="s">
        <v>45</v>
      </c>
      <c r="O535" s="47"/>
      <c r="P535" s="230">
        <f>O535*H535</f>
        <v>0</v>
      </c>
      <c r="Q535" s="230">
        <v>0.0020799999999999998</v>
      </c>
      <c r="R535" s="230">
        <f>Q535*H535</f>
        <v>0.0083199999999999993</v>
      </c>
      <c r="S535" s="230">
        <v>0</v>
      </c>
      <c r="T535" s="231">
        <f>S535*H535</f>
        <v>0</v>
      </c>
      <c r="AR535" s="24" t="s">
        <v>210</v>
      </c>
      <c r="AT535" s="24" t="s">
        <v>430</v>
      </c>
      <c r="AU535" s="24" t="s">
        <v>84</v>
      </c>
      <c r="AY535" s="24" t="s">
        <v>161</v>
      </c>
      <c r="BE535" s="232">
        <f>IF(N535="základní",J535,0)</f>
        <v>0</v>
      </c>
      <c r="BF535" s="232">
        <f>IF(N535="snížená",J535,0)</f>
        <v>0</v>
      </c>
      <c r="BG535" s="232">
        <f>IF(N535="zákl. přenesená",J535,0)</f>
        <v>0</v>
      </c>
      <c r="BH535" s="232">
        <f>IF(N535="sníž. přenesená",J535,0)</f>
        <v>0</v>
      </c>
      <c r="BI535" s="232">
        <f>IF(N535="nulová",J535,0)</f>
        <v>0</v>
      </c>
      <c r="BJ535" s="24" t="s">
        <v>82</v>
      </c>
      <c r="BK535" s="232">
        <f>ROUND(I535*H535,2)</f>
        <v>0</v>
      </c>
      <c r="BL535" s="24" t="s">
        <v>169</v>
      </c>
      <c r="BM535" s="24" t="s">
        <v>876</v>
      </c>
    </row>
    <row r="536" s="11" customFormat="1">
      <c r="B536" s="233"/>
      <c r="C536" s="234"/>
      <c r="D536" s="235" t="s">
        <v>171</v>
      </c>
      <c r="E536" s="236" t="s">
        <v>30</v>
      </c>
      <c r="F536" s="237" t="s">
        <v>877</v>
      </c>
      <c r="G536" s="234"/>
      <c r="H536" s="236" t="s">
        <v>30</v>
      </c>
      <c r="I536" s="238"/>
      <c r="J536" s="234"/>
      <c r="K536" s="234"/>
      <c r="L536" s="239"/>
      <c r="M536" s="240"/>
      <c r="N536" s="241"/>
      <c r="O536" s="241"/>
      <c r="P536" s="241"/>
      <c r="Q536" s="241"/>
      <c r="R536" s="241"/>
      <c r="S536" s="241"/>
      <c r="T536" s="242"/>
      <c r="AT536" s="243" t="s">
        <v>171</v>
      </c>
      <c r="AU536" s="243" t="s">
        <v>84</v>
      </c>
      <c r="AV536" s="11" t="s">
        <v>82</v>
      </c>
      <c r="AW536" s="11" t="s">
        <v>37</v>
      </c>
      <c r="AX536" s="11" t="s">
        <v>74</v>
      </c>
      <c r="AY536" s="243" t="s">
        <v>161</v>
      </c>
    </row>
    <row r="537" s="12" customFormat="1">
      <c r="B537" s="244"/>
      <c r="C537" s="245"/>
      <c r="D537" s="235" t="s">
        <v>171</v>
      </c>
      <c r="E537" s="246" t="s">
        <v>30</v>
      </c>
      <c r="F537" s="247" t="s">
        <v>169</v>
      </c>
      <c r="G537" s="245"/>
      <c r="H537" s="248">
        <v>4</v>
      </c>
      <c r="I537" s="249"/>
      <c r="J537" s="245"/>
      <c r="K537" s="245"/>
      <c r="L537" s="250"/>
      <c r="M537" s="251"/>
      <c r="N537" s="252"/>
      <c r="O537" s="252"/>
      <c r="P537" s="252"/>
      <c r="Q537" s="252"/>
      <c r="R537" s="252"/>
      <c r="S537" s="252"/>
      <c r="T537" s="253"/>
      <c r="AT537" s="254" t="s">
        <v>171</v>
      </c>
      <c r="AU537" s="254" t="s">
        <v>84</v>
      </c>
      <c r="AV537" s="12" t="s">
        <v>84</v>
      </c>
      <c r="AW537" s="12" t="s">
        <v>37</v>
      </c>
      <c r="AX537" s="12" t="s">
        <v>82</v>
      </c>
      <c r="AY537" s="254" t="s">
        <v>161</v>
      </c>
    </row>
    <row r="538" s="1" customFormat="1" ht="25.5" customHeight="1">
      <c r="B538" s="46"/>
      <c r="C538" s="221" t="s">
        <v>878</v>
      </c>
      <c r="D538" s="221" t="s">
        <v>164</v>
      </c>
      <c r="E538" s="222" t="s">
        <v>879</v>
      </c>
      <c r="F538" s="223" t="s">
        <v>880</v>
      </c>
      <c r="G538" s="224" t="s">
        <v>191</v>
      </c>
      <c r="H538" s="225">
        <v>6</v>
      </c>
      <c r="I538" s="226"/>
      <c r="J538" s="227">
        <f>ROUND(I538*H538,2)</f>
        <v>0</v>
      </c>
      <c r="K538" s="223" t="s">
        <v>30</v>
      </c>
      <c r="L538" s="72"/>
      <c r="M538" s="228" t="s">
        <v>30</v>
      </c>
      <c r="N538" s="229" t="s">
        <v>45</v>
      </c>
      <c r="O538" s="47"/>
      <c r="P538" s="230">
        <f>O538*H538</f>
        <v>0</v>
      </c>
      <c r="Q538" s="230">
        <v>0</v>
      </c>
      <c r="R538" s="230">
        <f>Q538*H538</f>
        <v>0</v>
      </c>
      <c r="S538" s="230">
        <v>0</v>
      </c>
      <c r="T538" s="231">
        <f>S538*H538</f>
        <v>0</v>
      </c>
      <c r="AR538" s="24" t="s">
        <v>169</v>
      </c>
      <c r="AT538" s="24" t="s">
        <v>164</v>
      </c>
      <c r="AU538" s="24" t="s">
        <v>84</v>
      </c>
      <c r="AY538" s="24" t="s">
        <v>161</v>
      </c>
      <c r="BE538" s="232">
        <f>IF(N538="základní",J538,0)</f>
        <v>0</v>
      </c>
      <c r="BF538" s="232">
        <f>IF(N538="snížená",J538,0)</f>
        <v>0</v>
      </c>
      <c r="BG538" s="232">
        <f>IF(N538="zákl. přenesená",J538,0)</f>
        <v>0</v>
      </c>
      <c r="BH538" s="232">
        <f>IF(N538="sníž. přenesená",J538,0)</f>
        <v>0</v>
      </c>
      <c r="BI538" s="232">
        <f>IF(N538="nulová",J538,0)</f>
        <v>0</v>
      </c>
      <c r="BJ538" s="24" t="s">
        <v>82</v>
      </c>
      <c r="BK538" s="232">
        <f>ROUND(I538*H538,2)</f>
        <v>0</v>
      </c>
      <c r="BL538" s="24" t="s">
        <v>169</v>
      </c>
      <c r="BM538" s="24" t="s">
        <v>881</v>
      </c>
    </row>
    <row r="539" s="11" customFormat="1">
      <c r="B539" s="233"/>
      <c r="C539" s="234"/>
      <c r="D539" s="235" t="s">
        <v>171</v>
      </c>
      <c r="E539" s="236" t="s">
        <v>30</v>
      </c>
      <c r="F539" s="237" t="s">
        <v>882</v>
      </c>
      <c r="G539" s="234"/>
      <c r="H539" s="236" t="s">
        <v>30</v>
      </c>
      <c r="I539" s="238"/>
      <c r="J539" s="234"/>
      <c r="K539" s="234"/>
      <c r="L539" s="239"/>
      <c r="M539" s="240"/>
      <c r="N539" s="241"/>
      <c r="O539" s="241"/>
      <c r="P539" s="241"/>
      <c r="Q539" s="241"/>
      <c r="R539" s="241"/>
      <c r="S539" s="241"/>
      <c r="T539" s="242"/>
      <c r="AT539" s="243" t="s">
        <v>171</v>
      </c>
      <c r="AU539" s="243" t="s">
        <v>84</v>
      </c>
      <c r="AV539" s="11" t="s">
        <v>82</v>
      </c>
      <c r="AW539" s="11" t="s">
        <v>37</v>
      </c>
      <c r="AX539" s="11" t="s">
        <v>74</v>
      </c>
      <c r="AY539" s="243" t="s">
        <v>161</v>
      </c>
    </row>
    <row r="540" s="12" customFormat="1">
      <c r="B540" s="244"/>
      <c r="C540" s="245"/>
      <c r="D540" s="235" t="s">
        <v>171</v>
      </c>
      <c r="E540" s="246" t="s">
        <v>30</v>
      </c>
      <c r="F540" s="247" t="s">
        <v>169</v>
      </c>
      <c r="G540" s="245"/>
      <c r="H540" s="248">
        <v>4</v>
      </c>
      <c r="I540" s="249"/>
      <c r="J540" s="245"/>
      <c r="K540" s="245"/>
      <c r="L540" s="250"/>
      <c r="M540" s="251"/>
      <c r="N540" s="252"/>
      <c r="O540" s="252"/>
      <c r="P540" s="252"/>
      <c r="Q540" s="252"/>
      <c r="R540" s="252"/>
      <c r="S540" s="252"/>
      <c r="T540" s="253"/>
      <c r="AT540" s="254" t="s">
        <v>171</v>
      </c>
      <c r="AU540" s="254" t="s">
        <v>84</v>
      </c>
      <c r="AV540" s="12" t="s">
        <v>84</v>
      </c>
      <c r="AW540" s="12" t="s">
        <v>37</v>
      </c>
      <c r="AX540" s="12" t="s">
        <v>74</v>
      </c>
      <c r="AY540" s="254" t="s">
        <v>161</v>
      </c>
    </row>
    <row r="541" s="11" customFormat="1">
      <c r="B541" s="233"/>
      <c r="C541" s="234"/>
      <c r="D541" s="235" t="s">
        <v>171</v>
      </c>
      <c r="E541" s="236" t="s">
        <v>30</v>
      </c>
      <c r="F541" s="237" t="s">
        <v>883</v>
      </c>
      <c r="G541" s="234"/>
      <c r="H541" s="236" t="s">
        <v>30</v>
      </c>
      <c r="I541" s="238"/>
      <c r="J541" s="234"/>
      <c r="K541" s="234"/>
      <c r="L541" s="239"/>
      <c r="M541" s="240"/>
      <c r="N541" s="241"/>
      <c r="O541" s="241"/>
      <c r="P541" s="241"/>
      <c r="Q541" s="241"/>
      <c r="R541" s="241"/>
      <c r="S541" s="241"/>
      <c r="T541" s="242"/>
      <c r="AT541" s="243" t="s">
        <v>171</v>
      </c>
      <c r="AU541" s="243" t="s">
        <v>84</v>
      </c>
      <c r="AV541" s="11" t="s">
        <v>82</v>
      </c>
      <c r="AW541" s="11" t="s">
        <v>37</v>
      </c>
      <c r="AX541" s="11" t="s">
        <v>74</v>
      </c>
      <c r="AY541" s="243" t="s">
        <v>161</v>
      </c>
    </row>
    <row r="542" s="12" customFormat="1">
      <c r="B542" s="244"/>
      <c r="C542" s="245"/>
      <c r="D542" s="235" t="s">
        <v>171</v>
      </c>
      <c r="E542" s="246" t="s">
        <v>30</v>
      </c>
      <c r="F542" s="247" t="s">
        <v>84</v>
      </c>
      <c r="G542" s="245"/>
      <c r="H542" s="248">
        <v>2</v>
      </c>
      <c r="I542" s="249"/>
      <c r="J542" s="245"/>
      <c r="K542" s="245"/>
      <c r="L542" s="250"/>
      <c r="M542" s="251"/>
      <c r="N542" s="252"/>
      <c r="O542" s="252"/>
      <c r="P542" s="252"/>
      <c r="Q542" s="252"/>
      <c r="R542" s="252"/>
      <c r="S542" s="252"/>
      <c r="T542" s="253"/>
      <c r="AT542" s="254" t="s">
        <v>171</v>
      </c>
      <c r="AU542" s="254" t="s">
        <v>84</v>
      </c>
      <c r="AV542" s="12" t="s">
        <v>84</v>
      </c>
      <c r="AW542" s="12" t="s">
        <v>37</v>
      </c>
      <c r="AX542" s="12" t="s">
        <v>74</v>
      </c>
      <c r="AY542" s="254" t="s">
        <v>161</v>
      </c>
    </row>
    <row r="543" s="13" customFormat="1">
      <c r="B543" s="255"/>
      <c r="C543" s="256"/>
      <c r="D543" s="235" t="s">
        <v>171</v>
      </c>
      <c r="E543" s="257" t="s">
        <v>30</v>
      </c>
      <c r="F543" s="258" t="s">
        <v>182</v>
      </c>
      <c r="G543" s="256"/>
      <c r="H543" s="259">
        <v>6</v>
      </c>
      <c r="I543" s="260"/>
      <c r="J543" s="256"/>
      <c r="K543" s="256"/>
      <c r="L543" s="261"/>
      <c r="M543" s="262"/>
      <c r="N543" s="263"/>
      <c r="O543" s="263"/>
      <c r="P543" s="263"/>
      <c r="Q543" s="263"/>
      <c r="R543" s="263"/>
      <c r="S543" s="263"/>
      <c r="T543" s="264"/>
      <c r="AT543" s="265" t="s">
        <v>171</v>
      </c>
      <c r="AU543" s="265" t="s">
        <v>84</v>
      </c>
      <c r="AV543" s="13" t="s">
        <v>169</v>
      </c>
      <c r="AW543" s="13" t="s">
        <v>37</v>
      </c>
      <c r="AX543" s="13" t="s">
        <v>82</v>
      </c>
      <c r="AY543" s="265" t="s">
        <v>161</v>
      </c>
    </row>
    <row r="544" s="10" customFormat="1" ht="29.88" customHeight="1">
      <c r="B544" s="205"/>
      <c r="C544" s="206"/>
      <c r="D544" s="207" t="s">
        <v>73</v>
      </c>
      <c r="E544" s="219" t="s">
        <v>884</v>
      </c>
      <c r="F544" s="219" t="s">
        <v>885</v>
      </c>
      <c r="G544" s="206"/>
      <c r="H544" s="206"/>
      <c r="I544" s="209"/>
      <c r="J544" s="220">
        <f>BK544</f>
        <v>0</v>
      </c>
      <c r="K544" s="206"/>
      <c r="L544" s="211"/>
      <c r="M544" s="212"/>
      <c r="N544" s="213"/>
      <c r="O544" s="213"/>
      <c r="P544" s="214">
        <f>P545</f>
        <v>0</v>
      </c>
      <c r="Q544" s="213"/>
      <c r="R544" s="214">
        <f>R545</f>
        <v>0</v>
      </c>
      <c r="S544" s="213"/>
      <c r="T544" s="215">
        <f>T545</f>
        <v>0</v>
      </c>
      <c r="AR544" s="216" t="s">
        <v>169</v>
      </c>
      <c r="AT544" s="217" t="s">
        <v>73</v>
      </c>
      <c r="AU544" s="217" t="s">
        <v>82</v>
      </c>
      <c r="AY544" s="216" t="s">
        <v>161</v>
      </c>
      <c r="BK544" s="218">
        <f>BK545</f>
        <v>0</v>
      </c>
    </row>
    <row r="545" s="1" customFormat="1" ht="25.5" customHeight="1">
      <c r="B545" s="46"/>
      <c r="C545" s="221" t="s">
        <v>886</v>
      </c>
      <c r="D545" s="221" t="s">
        <v>164</v>
      </c>
      <c r="E545" s="222" t="s">
        <v>887</v>
      </c>
      <c r="F545" s="223" t="s">
        <v>888</v>
      </c>
      <c r="G545" s="224" t="s">
        <v>503</v>
      </c>
      <c r="H545" s="225">
        <v>2</v>
      </c>
      <c r="I545" s="226"/>
      <c r="J545" s="227">
        <f>ROUND(I545*H545,2)</f>
        <v>0</v>
      </c>
      <c r="K545" s="223" t="s">
        <v>30</v>
      </c>
      <c r="L545" s="72"/>
      <c r="M545" s="228" t="s">
        <v>30</v>
      </c>
      <c r="N545" s="287" t="s">
        <v>45</v>
      </c>
      <c r="O545" s="288"/>
      <c r="P545" s="289">
        <f>O545*H545</f>
        <v>0</v>
      </c>
      <c r="Q545" s="289">
        <v>0</v>
      </c>
      <c r="R545" s="289">
        <f>Q545*H545</f>
        <v>0</v>
      </c>
      <c r="S545" s="289">
        <v>0</v>
      </c>
      <c r="T545" s="290">
        <f>S545*H545</f>
        <v>0</v>
      </c>
      <c r="AR545" s="24" t="s">
        <v>169</v>
      </c>
      <c r="AT545" s="24" t="s">
        <v>164</v>
      </c>
      <c r="AU545" s="24" t="s">
        <v>84</v>
      </c>
      <c r="AY545" s="24" t="s">
        <v>161</v>
      </c>
      <c r="BE545" s="232">
        <f>IF(N545="základní",J545,0)</f>
        <v>0</v>
      </c>
      <c r="BF545" s="232">
        <f>IF(N545="snížená",J545,0)</f>
        <v>0</v>
      </c>
      <c r="BG545" s="232">
        <f>IF(N545="zákl. přenesená",J545,0)</f>
        <v>0</v>
      </c>
      <c r="BH545" s="232">
        <f>IF(N545="sníž. přenesená",J545,0)</f>
        <v>0</v>
      </c>
      <c r="BI545" s="232">
        <f>IF(N545="nulová",J545,0)</f>
        <v>0</v>
      </c>
      <c r="BJ545" s="24" t="s">
        <v>82</v>
      </c>
      <c r="BK545" s="232">
        <f>ROUND(I545*H545,2)</f>
        <v>0</v>
      </c>
      <c r="BL545" s="24" t="s">
        <v>169</v>
      </c>
      <c r="BM545" s="24" t="s">
        <v>889</v>
      </c>
    </row>
    <row r="546" s="1" customFormat="1" ht="6.96" customHeight="1">
      <c r="B546" s="67"/>
      <c r="C546" s="68"/>
      <c r="D546" s="68"/>
      <c r="E546" s="68"/>
      <c r="F546" s="68"/>
      <c r="G546" s="68"/>
      <c r="H546" s="68"/>
      <c r="I546" s="166"/>
      <c r="J546" s="68"/>
      <c r="K546" s="68"/>
      <c r="L546" s="72"/>
    </row>
  </sheetData>
  <sheetProtection sheet="1" autoFilter="0" formatColumns="0" formatRows="0" objects="1" scenarios="1" spinCount="100000" saltValue="29E96CsZetSNHssuPy7QhqYzG3QIZWFxu5Max6cl13K/XB169cTZdh2UARCK2XaoQCkgxZjC43FLgRLeAhg06Q==" hashValue="rsTO+dWl+pI8c5Ev19KS1gJaM7I0YbIAGs55E2wM1xL+cgFTl16ABzs9Rf9idyG5A0vmVLl376WyRrcTYaPcyw==" algorithmName="SHA-512" password="CC35"/>
  <autoFilter ref="C100:K545"/>
  <mergeCells count="10">
    <mergeCell ref="E7:H7"/>
    <mergeCell ref="E9:H9"/>
    <mergeCell ref="E24:H24"/>
    <mergeCell ref="E45:H45"/>
    <mergeCell ref="E47:H47"/>
    <mergeCell ref="J51:J52"/>
    <mergeCell ref="E91:H91"/>
    <mergeCell ref="E93:H93"/>
    <mergeCell ref="G1:H1"/>
    <mergeCell ref="L2:V2"/>
  </mergeCells>
  <hyperlinks>
    <hyperlink ref="F1:G1" location="C2" display="1) Krycí list soupisu"/>
    <hyperlink ref="G1:H1" location="C54" display="2) Rekapitulace"/>
    <hyperlink ref="J1" location="C10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106</v>
      </c>
      <c r="G1" s="139" t="s">
        <v>107</v>
      </c>
      <c r="H1" s="139"/>
      <c r="I1" s="140"/>
      <c r="J1" s="139" t="s">
        <v>108</v>
      </c>
      <c r="K1" s="138" t="s">
        <v>109</v>
      </c>
      <c r="L1" s="139" t="s">
        <v>110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87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111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ZŠ Masarykova, Ostrov - rekonstrukce učebny technických a řemeslných oborů ve vazbě na zajištění bezbariérovosti školy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112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890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114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46" t="s">
        <v>26</v>
      </c>
      <c r="J12" s="147" t="str">
        <f>'Rekapitulace stavby'!AN8</f>
        <v>13. 12. 2018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28</v>
      </c>
      <c r="E14" s="47"/>
      <c r="F14" s="47"/>
      <c r="G14" s="47"/>
      <c r="H14" s="47"/>
      <c r="I14" s="146" t="s">
        <v>29</v>
      </c>
      <c r="J14" s="35" t="s">
        <v>30</v>
      </c>
      <c r="K14" s="51"/>
    </row>
    <row r="15" s="1" customFormat="1" ht="18" customHeight="1">
      <c r="B15" s="46"/>
      <c r="C15" s="47"/>
      <c r="D15" s="47"/>
      <c r="E15" s="35" t="s">
        <v>31</v>
      </c>
      <c r="F15" s="47"/>
      <c r="G15" s="47"/>
      <c r="H15" s="47"/>
      <c r="I15" s="146" t="s">
        <v>32</v>
      </c>
      <c r="J15" s="35" t="s">
        <v>30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46" t="s">
        <v>29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32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46" t="s">
        <v>29</v>
      </c>
      <c r="J20" s="35" t="s">
        <v>30</v>
      </c>
      <c r="K20" s="51"/>
    </row>
    <row r="21" s="1" customFormat="1" ht="18" customHeight="1">
      <c r="B21" s="46"/>
      <c r="C21" s="47"/>
      <c r="D21" s="47"/>
      <c r="E21" s="35" t="s">
        <v>36</v>
      </c>
      <c r="F21" s="47"/>
      <c r="G21" s="47"/>
      <c r="H21" s="47"/>
      <c r="I21" s="146" t="s">
        <v>32</v>
      </c>
      <c r="J21" s="35" t="s">
        <v>30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30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40</v>
      </c>
      <c r="E27" s="47"/>
      <c r="F27" s="47"/>
      <c r="G27" s="47"/>
      <c r="H27" s="47"/>
      <c r="I27" s="144"/>
      <c r="J27" s="155">
        <f>ROUND(J93,2)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42</v>
      </c>
      <c r="G29" s="47"/>
      <c r="H29" s="47"/>
      <c r="I29" s="156" t="s">
        <v>41</v>
      </c>
      <c r="J29" s="52" t="s">
        <v>43</v>
      </c>
      <c r="K29" s="51"/>
    </row>
    <row r="30" s="1" customFormat="1" ht="14.4" customHeight="1">
      <c r="B30" s="46"/>
      <c r="C30" s="47"/>
      <c r="D30" s="55" t="s">
        <v>44</v>
      </c>
      <c r="E30" s="55" t="s">
        <v>45</v>
      </c>
      <c r="F30" s="157">
        <f>ROUND(SUM(BE93:BE268), 2)</f>
        <v>0</v>
      </c>
      <c r="G30" s="47"/>
      <c r="H30" s="47"/>
      <c r="I30" s="158">
        <v>0.20999999999999999</v>
      </c>
      <c r="J30" s="157">
        <f>ROUND(ROUND((SUM(BE93:BE268)), 2)*I30, 2)</f>
        <v>0</v>
      </c>
      <c r="K30" s="51"/>
    </row>
    <row r="31" s="1" customFormat="1" ht="14.4" customHeight="1">
      <c r="B31" s="46"/>
      <c r="C31" s="47"/>
      <c r="D31" s="47"/>
      <c r="E31" s="55" t="s">
        <v>46</v>
      </c>
      <c r="F31" s="157">
        <f>ROUND(SUM(BF93:BF268), 2)</f>
        <v>0</v>
      </c>
      <c r="G31" s="47"/>
      <c r="H31" s="47"/>
      <c r="I31" s="158">
        <v>0.14999999999999999</v>
      </c>
      <c r="J31" s="157">
        <f>ROUND(ROUND((SUM(BF93:BF268)),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47</v>
      </c>
      <c r="F32" s="157">
        <f>ROUND(SUM(BG93:BG268),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48</v>
      </c>
      <c r="F33" s="157">
        <f>ROUND(SUM(BH93:BH268),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49</v>
      </c>
      <c r="F34" s="157">
        <f>ROUND(SUM(BI93:BI268),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50</v>
      </c>
      <c r="E36" s="98"/>
      <c r="F36" s="98"/>
      <c r="G36" s="161" t="s">
        <v>51</v>
      </c>
      <c r="H36" s="162" t="s">
        <v>52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115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ZŠ Masarykova, Ostrov - rekonstrukce učebny technických a řemeslných oborů ve vazbě na zajištění bezbariérovosti školy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112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02 - zdravotně technické insttalace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 xml:space="preserve"> </v>
      </c>
      <c r="G49" s="47"/>
      <c r="H49" s="47"/>
      <c r="I49" s="146" t="s">
        <v>26</v>
      </c>
      <c r="J49" s="147" t="str">
        <f>IF(J12="","",J12)</f>
        <v>13. 12. 2018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28</v>
      </c>
      <c r="D51" s="47"/>
      <c r="E51" s="47"/>
      <c r="F51" s="35" t="str">
        <f>E15</f>
        <v>Město Ostrov</v>
      </c>
      <c r="G51" s="47"/>
      <c r="H51" s="47"/>
      <c r="I51" s="146" t="s">
        <v>35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116</v>
      </c>
      <c r="D54" s="159"/>
      <c r="E54" s="159"/>
      <c r="F54" s="159"/>
      <c r="G54" s="159"/>
      <c r="H54" s="159"/>
      <c r="I54" s="173"/>
      <c r="J54" s="174" t="s">
        <v>117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118</v>
      </c>
      <c r="D56" s="47"/>
      <c r="E56" s="47"/>
      <c r="F56" s="47"/>
      <c r="G56" s="47"/>
      <c r="H56" s="47"/>
      <c r="I56" s="144"/>
      <c r="J56" s="155">
        <f>J93</f>
        <v>0</v>
      </c>
      <c r="K56" s="51"/>
      <c r="AU56" s="24" t="s">
        <v>119</v>
      </c>
    </row>
    <row r="57" s="7" customFormat="1" ht="24.96" customHeight="1">
      <c r="B57" s="177"/>
      <c r="C57" s="178"/>
      <c r="D57" s="179" t="s">
        <v>120</v>
      </c>
      <c r="E57" s="180"/>
      <c r="F57" s="180"/>
      <c r="G57" s="180"/>
      <c r="H57" s="180"/>
      <c r="I57" s="181"/>
      <c r="J57" s="182">
        <f>J94</f>
        <v>0</v>
      </c>
      <c r="K57" s="183"/>
    </row>
    <row r="58" s="8" customFormat="1" ht="19.92" customHeight="1">
      <c r="B58" s="184"/>
      <c r="C58" s="185"/>
      <c r="D58" s="186" t="s">
        <v>891</v>
      </c>
      <c r="E58" s="187"/>
      <c r="F58" s="187"/>
      <c r="G58" s="187"/>
      <c r="H58" s="187"/>
      <c r="I58" s="188"/>
      <c r="J58" s="189">
        <f>J95</f>
        <v>0</v>
      </c>
      <c r="K58" s="190"/>
    </row>
    <row r="59" s="8" customFormat="1" ht="19.92" customHeight="1">
      <c r="B59" s="184"/>
      <c r="C59" s="185"/>
      <c r="D59" s="186" t="s">
        <v>892</v>
      </c>
      <c r="E59" s="187"/>
      <c r="F59" s="187"/>
      <c r="G59" s="187"/>
      <c r="H59" s="187"/>
      <c r="I59" s="188"/>
      <c r="J59" s="189">
        <f>J124</f>
        <v>0</v>
      </c>
      <c r="K59" s="190"/>
    </row>
    <row r="60" s="8" customFormat="1" ht="19.92" customHeight="1">
      <c r="B60" s="184"/>
      <c r="C60" s="185"/>
      <c r="D60" s="186" t="s">
        <v>893</v>
      </c>
      <c r="E60" s="187"/>
      <c r="F60" s="187"/>
      <c r="G60" s="187"/>
      <c r="H60" s="187"/>
      <c r="I60" s="188"/>
      <c r="J60" s="189">
        <f>J126</f>
        <v>0</v>
      </c>
      <c r="K60" s="190"/>
    </row>
    <row r="61" s="8" customFormat="1" ht="19.92" customHeight="1">
      <c r="B61" s="184"/>
      <c r="C61" s="185"/>
      <c r="D61" s="186" t="s">
        <v>894</v>
      </c>
      <c r="E61" s="187"/>
      <c r="F61" s="187"/>
      <c r="G61" s="187"/>
      <c r="H61" s="187"/>
      <c r="I61" s="188"/>
      <c r="J61" s="189">
        <f>J128</f>
        <v>0</v>
      </c>
      <c r="K61" s="190"/>
    </row>
    <row r="62" s="8" customFormat="1" ht="19.92" customHeight="1">
      <c r="B62" s="184"/>
      <c r="C62" s="185"/>
      <c r="D62" s="186" t="s">
        <v>895</v>
      </c>
      <c r="E62" s="187"/>
      <c r="F62" s="187"/>
      <c r="G62" s="187"/>
      <c r="H62" s="187"/>
      <c r="I62" s="188"/>
      <c r="J62" s="189">
        <f>J132</f>
        <v>0</v>
      </c>
      <c r="K62" s="190"/>
    </row>
    <row r="63" s="8" customFormat="1" ht="14.88" customHeight="1">
      <c r="B63" s="184"/>
      <c r="C63" s="185"/>
      <c r="D63" s="186" t="s">
        <v>896</v>
      </c>
      <c r="E63" s="187"/>
      <c r="F63" s="187"/>
      <c r="G63" s="187"/>
      <c r="H63" s="187"/>
      <c r="I63" s="188"/>
      <c r="J63" s="189">
        <f>J133</f>
        <v>0</v>
      </c>
      <c r="K63" s="190"/>
    </row>
    <row r="64" s="8" customFormat="1" ht="14.88" customHeight="1">
      <c r="B64" s="184"/>
      <c r="C64" s="185"/>
      <c r="D64" s="186" t="s">
        <v>897</v>
      </c>
      <c r="E64" s="187"/>
      <c r="F64" s="187"/>
      <c r="G64" s="187"/>
      <c r="H64" s="187"/>
      <c r="I64" s="188"/>
      <c r="J64" s="189">
        <f>J138</f>
        <v>0</v>
      </c>
      <c r="K64" s="190"/>
    </row>
    <row r="65" s="8" customFormat="1" ht="19.92" customHeight="1">
      <c r="B65" s="184"/>
      <c r="C65" s="185"/>
      <c r="D65" s="186" t="s">
        <v>127</v>
      </c>
      <c r="E65" s="187"/>
      <c r="F65" s="187"/>
      <c r="G65" s="187"/>
      <c r="H65" s="187"/>
      <c r="I65" s="188"/>
      <c r="J65" s="189">
        <f>J171</f>
        <v>0</v>
      </c>
      <c r="K65" s="190"/>
    </row>
    <row r="66" s="8" customFormat="1" ht="19.92" customHeight="1">
      <c r="B66" s="184"/>
      <c r="C66" s="185"/>
      <c r="D66" s="186" t="s">
        <v>898</v>
      </c>
      <c r="E66" s="187"/>
      <c r="F66" s="187"/>
      <c r="G66" s="187"/>
      <c r="H66" s="187"/>
      <c r="I66" s="188"/>
      <c r="J66" s="189">
        <f>J182</f>
        <v>0</v>
      </c>
      <c r="K66" s="190"/>
    </row>
    <row r="67" s="7" customFormat="1" ht="24.96" customHeight="1">
      <c r="B67" s="177"/>
      <c r="C67" s="178"/>
      <c r="D67" s="179" t="s">
        <v>129</v>
      </c>
      <c r="E67" s="180"/>
      <c r="F67" s="180"/>
      <c r="G67" s="180"/>
      <c r="H67" s="180"/>
      <c r="I67" s="181"/>
      <c r="J67" s="182">
        <f>J184</f>
        <v>0</v>
      </c>
      <c r="K67" s="183"/>
    </row>
    <row r="68" s="8" customFormat="1" ht="19.92" customHeight="1">
      <c r="B68" s="184"/>
      <c r="C68" s="185"/>
      <c r="D68" s="186" t="s">
        <v>899</v>
      </c>
      <c r="E68" s="187"/>
      <c r="F68" s="187"/>
      <c r="G68" s="187"/>
      <c r="H68" s="187"/>
      <c r="I68" s="188"/>
      <c r="J68" s="189">
        <f>J185</f>
        <v>0</v>
      </c>
      <c r="K68" s="190"/>
    </row>
    <row r="69" s="8" customFormat="1" ht="19.92" customHeight="1">
      <c r="B69" s="184"/>
      <c r="C69" s="185"/>
      <c r="D69" s="186" t="s">
        <v>900</v>
      </c>
      <c r="E69" s="187"/>
      <c r="F69" s="187"/>
      <c r="G69" s="187"/>
      <c r="H69" s="187"/>
      <c r="I69" s="188"/>
      <c r="J69" s="189">
        <f>J200</f>
        <v>0</v>
      </c>
      <c r="K69" s="190"/>
    </row>
    <row r="70" s="8" customFormat="1" ht="19.92" customHeight="1">
      <c r="B70" s="184"/>
      <c r="C70" s="185"/>
      <c r="D70" s="186" t="s">
        <v>901</v>
      </c>
      <c r="E70" s="187"/>
      <c r="F70" s="187"/>
      <c r="G70" s="187"/>
      <c r="H70" s="187"/>
      <c r="I70" s="188"/>
      <c r="J70" s="189">
        <f>J215</f>
        <v>0</v>
      </c>
      <c r="K70" s="190"/>
    </row>
    <row r="71" s="8" customFormat="1" ht="19.92" customHeight="1">
      <c r="B71" s="184"/>
      <c r="C71" s="185"/>
      <c r="D71" s="186" t="s">
        <v>902</v>
      </c>
      <c r="E71" s="187"/>
      <c r="F71" s="187"/>
      <c r="G71" s="187"/>
      <c r="H71" s="187"/>
      <c r="I71" s="188"/>
      <c r="J71" s="189">
        <f>J252</f>
        <v>0</v>
      </c>
      <c r="K71" s="190"/>
    </row>
    <row r="72" s="8" customFormat="1" ht="19.92" customHeight="1">
      <c r="B72" s="184"/>
      <c r="C72" s="185"/>
      <c r="D72" s="186" t="s">
        <v>903</v>
      </c>
      <c r="E72" s="187"/>
      <c r="F72" s="187"/>
      <c r="G72" s="187"/>
      <c r="H72" s="187"/>
      <c r="I72" s="188"/>
      <c r="J72" s="189">
        <f>J261</f>
        <v>0</v>
      </c>
      <c r="K72" s="190"/>
    </row>
    <row r="73" s="7" customFormat="1" ht="24.96" customHeight="1">
      <c r="B73" s="177"/>
      <c r="C73" s="178"/>
      <c r="D73" s="179" t="s">
        <v>904</v>
      </c>
      <c r="E73" s="180"/>
      <c r="F73" s="180"/>
      <c r="G73" s="180"/>
      <c r="H73" s="180"/>
      <c r="I73" s="181"/>
      <c r="J73" s="182">
        <f>J267</f>
        <v>0</v>
      </c>
      <c r="K73" s="183"/>
    </row>
    <row r="74" s="1" customFormat="1" ht="21.84" customHeight="1">
      <c r="B74" s="46"/>
      <c r="C74" s="47"/>
      <c r="D74" s="47"/>
      <c r="E74" s="47"/>
      <c r="F74" s="47"/>
      <c r="G74" s="47"/>
      <c r="H74" s="47"/>
      <c r="I74" s="144"/>
      <c r="J74" s="47"/>
      <c r="K74" s="51"/>
    </row>
    <row r="75" s="1" customFormat="1" ht="6.96" customHeight="1">
      <c r="B75" s="67"/>
      <c r="C75" s="68"/>
      <c r="D75" s="68"/>
      <c r="E75" s="68"/>
      <c r="F75" s="68"/>
      <c r="G75" s="68"/>
      <c r="H75" s="68"/>
      <c r="I75" s="166"/>
      <c r="J75" s="68"/>
      <c r="K75" s="69"/>
    </row>
    <row r="79" s="1" customFormat="1" ht="6.96" customHeight="1">
      <c r="B79" s="70"/>
      <c r="C79" s="71"/>
      <c r="D79" s="71"/>
      <c r="E79" s="71"/>
      <c r="F79" s="71"/>
      <c r="G79" s="71"/>
      <c r="H79" s="71"/>
      <c r="I79" s="169"/>
      <c r="J79" s="71"/>
      <c r="K79" s="71"/>
      <c r="L79" s="72"/>
    </row>
    <row r="80" s="1" customFormat="1" ht="36.96" customHeight="1">
      <c r="B80" s="46"/>
      <c r="C80" s="73" t="s">
        <v>145</v>
      </c>
      <c r="D80" s="74"/>
      <c r="E80" s="74"/>
      <c r="F80" s="74"/>
      <c r="G80" s="74"/>
      <c r="H80" s="74"/>
      <c r="I80" s="191"/>
      <c r="J80" s="74"/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191"/>
      <c r="J81" s="74"/>
      <c r="K81" s="74"/>
      <c r="L81" s="72"/>
    </row>
    <row r="82" s="1" customFormat="1" ht="14.4" customHeight="1">
      <c r="B82" s="46"/>
      <c r="C82" s="76" t="s">
        <v>18</v>
      </c>
      <c r="D82" s="74"/>
      <c r="E82" s="74"/>
      <c r="F82" s="74"/>
      <c r="G82" s="74"/>
      <c r="H82" s="74"/>
      <c r="I82" s="191"/>
      <c r="J82" s="74"/>
      <c r="K82" s="74"/>
      <c r="L82" s="72"/>
    </row>
    <row r="83" s="1" customFormat="1" ht="16.5" customHeight="1">
      <c r="B83" s="46"/>
      <c r="C83" s="74"/>
      <c r="D83" s="74"/>
      <c r="E83" s="192" t="str">
        <f>E7</f>
        <v>ZŠ Masarykova, Ostrov - rekonstrukce učebny technických a řemeslných oborů ve vazbě na zajištění bezbariérovosti školy</v>
      </c>
      <c r="F83" s="76"/>
      <c r="G83" s="76"/>
      <c r="H83" s="76"/>
      <c r="I83" s="191"/>
      <c r="J83" s="74"/>
      <c r="K83" s="74"/>
      <c r="L83" s="72"/>
    </row>
    <row r="84" s="1" customFormat="1" ht="14.4" customHeight="1">
      <c r="B84" s="46"/>
      <c r="C84" s="76" t="s">
        <v>112</v>
      </c>
      <c r="D84" s="74"/>
      <c r="E84" s="74"/>
      <c r="F84" s="74"/>
      <c r="G84" s="74"/>
      <c r="H84" s="74"/>
      <c r="I84" s="191"/>
      <c r="J84" s="74"/>
      <c r="K84" s="74"/>
      <c r="L84" s="72"/>
    </row>
    <row r="85" s="1" customFormat="1" ht="17.25" customHeight="1">
      <c r="B85" s="46"/>
      <c r="C85" s="74"/>
      <c r="D85" s="74"/>
      <c r="E85" s="82" t="str">
        <f>E9</f>
        <v>02 - zdravotně technické insttalace</v>
      </c>
      <c r="F85" s="74"/>
      <c r="G85" s="74"/>
      <c r="H85" s="74"/>
      <c r="I85" s="191"/>
      <c r="J85" s="74"/>
      <c r="K85" s="74"/>
      <c r="L85" s="72"/>
    </row>
    <row r="86" s="1" customFormat="1" ht="6.96" customHeight="1">
      <c r="B86" s="46"/>
      <c r="C86" s="74"/>
      <c r="D86" s="74"/>
      <c r="E86" s="74"/>
      <c r="F86" s="74"/>
      <c r="G86" s="74"/>
      <c r="H86" s="74"/>
      <c r="I86" s="191"/>
      <c r="J86" s="74"/>
      <c r="K86" s="74"/>
      <c r="L86" s="72"/>
    </row>
    <row r="87" s="1" customFormat="1" ht="18" customHeight="1">
      <c r="B87" s="46"/>
      <c r="C87" s="76" t="s">
        <v>24</v>
      </c>
      <c r="D87" s="74"/>
      <c r="E87" s="74"/>
      <c r="F87" s="193" t="str">
        <f>F12</f>
        <v xml:space="preserve"> </v>
      </c>
      <c r="G87" s="74"/>
      <c r="H87" s="74"/>
      <c r="I87" s="194" t="s">
        <v>26</v>
      </c>
      <c r="J87" s="85" t="str">
        <f>IF(J12="","",J12)</f>
        <v>13. 12. 2018</v>
      </c>
      <c r="K87" s="74"/>
      <c r="L87" s="72"/>
    </row>
    <row r="88" s="1" customFormat="1" ht="6.96" customHeight="1">
      <c r="B88" s="46"/>
      <c r="C88" s="74"/>
      <c r="D88" s="74"/>
      <c r="E88" s="74"/>
      <c r="F88" s="74"/>
      <c r="G88" s="74"/>
      <c r="H88" s="74"/>
      <c r="I88" s="191"/>
      <c r="J88" s="74"/>
      <c r="K88" s="74"/>
      <c r="L88" s="72"/>
    </row>
    <row r="89" s="1" customFormat="1">
      <c r="B89" s="46"/>
      <c r="C89" s="76" t="s">
        <v>28</v>
      </c>
      <c r="D89" s="74"/>
      <c r="E89" s="74"/>
      <c r="F89" s="193" t="str">
        <f>E15</f>
        <v>Město Ostrov</v>
      </c>
      <c r="G89" s="74"/>
      <c r="H89" s="74"/>
      <c r="I89" s="194" t="s">
        <v>35</v>
      </c>
      <c r="J89" s="193" t="str">
        <f>E21</f>
        <v>BPO spol. s r.o.,Lidická 1239,36317 OSTROV</v>
      </c>
      <c r="K89" s="74"/>
      <c r="L89" s="72"/>
    </row>
    <row r="90" s="1" customFormat="1" ht="14.4" customHeight="1">
      <c r="B90" s="46"/>
      <c r="C90" s="76" t="s">
        <v>33</v>
      </c>
      <c r="D90" s="74"/>
      <c r="E90" s="74"/>
      <c r="F90" s="193" t="str">
        <f>IF(E18="","",E18)</f>
        <v/>
      </c>
      <c r="G90" s="74"/>
      <c r="H90" s="74"/>
      <c r="I90" s="191"/>
      <c r="J90" s="74"/>
      <c r="K90" s="74"/>
      <c r="L90" s="72"/>
    </row>
    <row r="91" s="1" customFormat="1" ht="10.32" customHeight="1">
      <c r="B91" s="46"/>
      <c r="C91" s="74"/>
      <c r="D91" s="74"/>
      <c r="E91" s="74"/>
      <c r="F91" s="74"/>
      <c r="G91" s="74"/>
      <c r="H91" s="74"/>
      <c r="I91" s="191"/>
      <c r="J91" s="74"/>
      <c r="K91" s="74"/>
      <c r="L91" s="72"/>
    </row>
    <row r="92" s="9" customFormat="1" ht="29.28" customHeight="1">
      <c r="B92" s="195"/>
      <c r="C92" s="196" t="s">
        <v>146</v>
      </c>
      <c r="D92" s="197" t="s">
        <v>59</v>
      </c>
      <c r="E92" s="197" t="s">
        <v>55</v>
      </c>
      <c r="F92" s="197" t="s">
        <v>147</v>
      </c>
      <c r="G92" s="197" t="s">
        <v>148</v>
      </c>
      <c r="H92" s="197" t="s">
        <v>149</v>
      </c>
      <c r="I92" s="198" t="s">
        <v>150</v>
      </c>
      <c r="J92" s="197" t="s">
        <v>117</v>
      </c>
      <c r="K92" s="199" t="s">
        <v>151</v>
      </c>
      <c r="L92" s="200"/>
      <c r="M92" s="102" t="s">
        <v>152</v>
      </c>
      <c r="N92" s="103" t="s">
        <v>44</v>
      </c>
      <c r="O92" s="103" t="s">
        <v>153</v>
      </c>
      <c r="P92" s="103" t="s">
        <v>154</v>
      </c>
      <c r="Q92" s="103" t="s">
        <v>155</v>
      </c>
      <c r="R92" s="103" t="s">
        <v>156</v>
      </c>
      <c r="S92" s="103" t="s">
        <v>157</v>
      </c>
      <c r="T92" s="104" t="s">
        <v>158</v>
      </c>
    </row>
    <row r="93" s="1" customFormat="1" ht="29.28" customHeight="1">
      <c r="B93" s="46"/>
      <c r="C93" s="108" t="s">
        <v>118</v>
      </c>
      <c r="D93" s="74"/>
      <c r="E93" s="74"/>
      <c r="F93" s="74"/>
      <c r="G93" s="74"/>
      <c r="H93" s="74"/>
      <c r="I93" s="191"/>
      <c r="J93" s="201">
        <f>BK93</f>
        <v>0</v>
      </c>
      <c r="K93" s="74"/>
      <c r="L93" s="72"/>
      <c r="M93" s="105"/>
      <c r="N93" s="106"/>
      <c r="O93" s="106"/>
      <c r="P93" s="202">
        <f>P94+P184+P267</f>
        <v>0</v>
      </c>
      <c r="Q93" s="106"/>
      <c r="R93" s="202">
        <f>R94+R184+R267</f>
        <v>11.96279002</v>
      </c>
      <c r="S93" s="106"/>
      <c r="T93" s="203">
        <f>T94+T184+T267</f>
        <v>6.8227903599999999</v>
      </c>
      <c r="AT93" s="24" t="s">
        <v>73</v>
      </c>
      <c r="AU93" s="24" t="s">
        <v>119</v>
      </c>
      <c r="BK93" s="204">
        <f>BK94+BK184+BK267</f>
        <v>0</v>
      </c>
    </row>
    <row r="94" s="10" customFormat="1" ht="37.44001" customHeight="1">
      <c r="B94" s="205"/>
      <c r="C94" s="206"/>
      <c r="D94" s="207" t="s">
        <v>73</v>
      </c>
      <c r="E94" s="208" t="s">
        <v>159</v>
      </c>
      <c r="F94" s="208" t="s">
        <v>160</v>
      </c>
      <c r="G94" s="206"/>
      <c r="H94" s="206"/>
      <c r="I94" s="209"/>
      <c r="J94" s="210">
        <f>BK94</f>
        <v>0</v>
      </c>
      <c r="K94" s="206"/>
      <c r="L94" s="211"/>
      <c r="M94" s="212"/>
      <c r="N94" s="213"/>
      <c r="O94" s="213"/>
      <c r="P94" s="214">
        <f>P95+P124+P126+P128+P132+P171+P182</f>
        <v>0</v>
      </c>
      <c r="Q94" s="213"/>
      <c r="R94" s="214">
        <f>R95+R124+R126+R128+R132+R171+R182</f>
        <v>11.6831266</v>
      </c>
      <c r="S94" s="213"/>
      <c r="T94" s="215">
        <f>T95+T124+T126+T128+T132+T171+T182</f>
        <v>6.7507900000000003</v>
      </c>
      <c r="AR94" s="216" t="s">
        <v>82</v>
      </c>
      <c r="AT94" s="217" t="s">
        <v>73</v>
      </c>
      <c r="AU94" s="217" t="s">
        <v>74</v>
      </c>
      <c r="AY94" s="216" t="s">
        <v>161</v>
      </c>
      <c r="BK94" s="218">
        <f>BK95+BK124+BK126+BK128+BK132+BK171+BK182</f>
        <v>0</v>
      </c>
    </row>
    <row r="95" s="10" customFormat="1" ht="19.92" customHeight="1">
      <c r="B95" s="205"/>
      <c r="C95" s="206"/>
      <c r="D95" s="207" t="s">
        <v>73</v>
      </c>
      <c r="E95" s="219" t="s">
        <v>82</v>
      </c>
      <c r="F95" s="219" t="s">
        <v>905</v>
      </c>
      <c r="G95" s="206"/>
      <c r="H95" s="206"/>
      <c r="I95" s="209"/>
      <c r="J95" s="220">
        <f>BK95</f>
        <v>0</v>
      </c>
      <c r="K95" s="206"/>
      <c r="L95" s="211"/>
      <c r="M95" s="212"/>
      <c r="N95" s="213"/>
      <c r="O95" s="213"/>
      <c r="P95" s="214">
        <f>SUM(P96:P123)</f>
        <v>0</v>
      </c>
      <c r="Q95" s="213"/>
      <c r="R95" s="214">
        <f>SUM(R96:R123)</f>
        <v>3.8879999999999999</v>
      </c>
      <c r="S95" s="213"/>
      <c r="T95" s="215">
        <f>SUM(T96:T123)</f>
        <v>0</v>
      </c>
      <c r="AR95" s="216" t="s">
        <v>82</v>
      </c>
      <c r="AT95" s="217" t="s">
        <v>73</v>
      </c>
      <c r="AU95" s="217" t="s">
        <v>82</v>
      </c>
      <c r="AY95" s="216" t="s">
        <v>161</v>
      </c>
      <c r="BK95" s="218">
        <f>SUM(BK96:BK123)</f>
        <v>0</v>
      </c>
    </row>
    <row r="96" s="1" customFormat="1" ht="25.5" customHeight="1">
      <c r="B96" s="46"/>
      <c r="C96" s="221" t="s">
        <v>82</v>
      </c>
      <c r="D96" s="221" t="s">
        <v>164</v>
      </c>
      <c r="E96" s="222" t="s">
        <v>906</v>
      </c>
      <c r="F96" s="223" t="s">
        <v>907</v>
      </c>
      <c r="G96" s="224" t="s">
        <v>204</v>
      </c>
      <c r="H96" s="225">
        <v>6.0289999999999999</v>
      </c>
      <c r="I96" s="226"/>
      <c r="J96" s="227">
        <f>ROUND(I96*H96,2)</f>
        <v>0</v>
      </c>
      <c r="K96" s="223" t="s">
        <v>30</v>
      </c>
      <c r="L96" s="72"/>
      <c r="M96" s="228" t="s">
        <v>30</v>
      </c>
      <c r="N96" s="229" t="s">
        <v>45</v>
      </c>
      <c r="O96" s="47"/>
      <c r="P96" s="230">
        <f>O96*H96</f>
        <v>0</v>
      </c>
      <c r="Q96" s="230">
        <v>0</v>
      </c>
      <c r="R96" s="230">
        <f>Q96*H96</f>
        <v>0</v>
      </c>
      <c r="S96" s="230">
        <v>0</v>
      </c>
      <c r="T96" s="231">
        <f>S96*H96</f>
        <v>0</v>
      </c>
      <c r="AR96" s="24" t="s">
        <v>169</v>
      </c>
      <c r="AT96" s="24" t="s">
        <v>164</v>
      </c>
      <c r="AU96" s="24" t="s">
        <v>84</v>
      </c>
      <c r="AY96" s="24" t="s">
        <v>161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24" t="s">
        <v>82</v>
      </c>
      <c r="BK96" s="232">
        <f>ROUND(I96*H96,2)</f>
        <v>0</v>
      </c>
      <c r="BL96" s="24" t="s">
        <v>169</v>
      </c>
      <c r="BM96" s="24" t="s">
        <v>908</v>
      </c>
    </row>
    <row r="97" s="11" customFormat="1">
      <c r="B97" s="233"/>
      <c r="C97" s="234"/>
      <c r="D97" s="235" t="s">
        <v>171</v>
      </c>
      <c r="E97" s="236" t="s">
        <v>30</v>
      </c>
      <c r="F97" s="237" t="s">
        <v>909</v>
      </c>
      <c r="G97" s="234"/>
      <c r="H97" s="236" t="s">
        <v>30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AT97" s="243" t="s">
        <v>171</v>
      </c>
      <c r="AU97" s="243" t="s">
        <v>84</v>
      </c>
      <c r="AV97" s="11" t="s">
        <v>82</v>
      </c>
      <c r="AW97" s="11" t="s">
        <v>37</v>
      </c>
      <c r="AX97" s="11" t="s">
        <v>74</v>
      </c>
      <c r="AY97" s="243" t="s">
        <v>161</v>
      </c>
    </row>
    <row r="98" s="12" customFormat="1">
      <c r="B98" s="244"/>
      <c r="C98" s="245"/>
      <c r="D98" s="235" t="s">
        <v>171</v>
      </c>
      <c r="E98" s="246" t="s">
        <v>30</v>
      </c>
      <c r="F98" s="247" t="s">
        <v>910</v>
      </c>
      <c r="G98" s="245"/>
      <c r="H98" s="248">
        <v>6.0289999999999999</v>
      </c>
      <c r="I98" s="249"/>
      <c r="J98" s="245"/>
      <c r="K98" s="245"/>
      <c r="L98" s="250"/>
      <c r="M98" s="251"/>
      <c r="N98" s="252"/>
      <c r="O98" s="252"/>
      <c r="P98" s="252"/>
      <c r="Q98" s="252"/>
      <c r="R98" s="252"/>
      <c r="S98" s="252"/>
      <c r="T98" s="253"/>
      <c r="AT98" s="254" t="s">
        <v>171</v>
      </c>
      <c r="AU98" s="254" t="s">
        <v>84</v>
      </c>
      <c r="AV98" s="12" t="s">
        <v>84</v>
      </c>
      <c r="AW98" s="12" t="s">
        <v>37</v>
      </c>
      <c r="AX98" s="12" t="s">
        <v>74</v>
      </c>
      <c r="AY98" s="254" t="s">
        <v>161</v>
      </c>
    </row>
    <row r="99" s="13" customFormat="1">
      <c r="B99" s="255"/>
      <c r="C99" s="256"/>
      <c r="D99" s="235" t="s">
        <v>171</v>
      </c>
      <c r="E99" s="257" t="s">
        <v>30</v>
      </c>
      <c r="F99" s="258" t="s">
        <v>182</v>
      </c>
      <c r="G99" s="256"/>
      <c r="H99" s="259">
        <v>6.0289999999999999</v>
      </c>
      <c r="I99" s="260"/>
      <c r="J99" s="256"/>
      <c r="K99" s="256"/>
      <c r="L99" s="261"/>
      <c r="M99" s="262"/>
      <c r="N99" s="263"/>
      <c r="O99" s="263"/>
      <c r="P99" s="263"/>
      <c r="Q99" s="263"/>
      <c r="R99" s="263"/>
      <c r="S99" s="263"/>
      <c r="T99" s="264"/>
      <c r="AT99" s="265" t="s">
        <v>171</v>
      </c>
      <c r="AU99" s="265" t="s">
        <v>84</v>
      </c>
      <c r="AV99" s="13" t="s">
        <v>169</v>
      </c>
      <c r="AW99" s="13" t="s">
        <v>37</v>
      </c>
      <c r="AX99" s="13" t="s">
        <v>82</v>
      </c>
      <c r="AY99" s="265" t="s">
        <v>161</v>
      </c>
    </row>
    <row r="100" s="1" customFormat="1" ht="38.25" customHeight="1">
      <c r="B100" s="46"/>
      <c r="C100" s="221" t="s">
        <v>84</v>
      </c>
      <c r="D100" s="221" t="s">
        <v>164</v>
      </c>
      <c r="E100" s="222" t="s">
        <v>911</v>
      </c>
      <c r="F100" s="223" t="s">
        <v>912</v>
      </c>
      <c r="G100" s="224" t="s">
        <v>204</v>
      </c>
      <c r="H100" s="225">
        <v>6.0289999999999999</v>
      </c>
      <c r="I100" s="226"/>
      <c r="J100" s="227">
        <f>ROUND(I100*H100,2)</f>
        <v>0</v>
      </c>
      <c r="K100" s="223" t="s">
        <v>30</v>
      </c>
      <c r="L100" s="72"/>
      <c r="M100" s="228" t="s">
        <v>30</v>
      </c>
      <c r="N100" s="229" t="s">
        <v>45</v>
      </c>
      <c r="O100" s="47"/>
      <c r="P100" s="230">
        <f>O100*H100</f>
        <v>0</v>
      </c>
      <c r="Q100" s="230">
        <v>0</v>
      </c>
      <c r="R100" s="230">
        <f>Q100*H100</f>
        <v>0</v>
      </c>
      <c r="S100" s="230">
        <v>0</v>
      </c>
      <c r="T100" s="231">
        <f>S100*H100</f>
        <v>0</v>
      </c>
      <c r="AR100" s="24" t="s">
        <v>169</v>
      </c>
      <c r="AT100" s="24" t="s">
        <v>164</v>
      </c>
      <c r="AU100" s="24" t="s">
        <v>84</v>
      </c>
      <c r="AY100" s="24" t="s">
        <v>161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24" t="s">
        <v>82</v>
      </c>
      <c r="BK100" s="232">
        <f>ROUND(I100*H100,2)</f>
        <v>0</v>
      </c>
      <c r="BL100" s="24" t="s">
        <v>169</v>
      </c>
      <c r="BM100" s="24" t="s">
        <v>913</v>
      </c>
    </row>
    <row r="101" s="1" customFormat="1" ht="38.25" customHeight="1">
      <c r="B101" s="46"/>
      <c r="C101" s="221" t="s">
        <v>162</v>
      </c>
      <c r="D101" s="221" t="s">
        <v>164</v>
      </c>
      <c r="E101" s="222" t="s">
        <v>914</v>
      </c>
      <c r="F101" s="223" t="s">
        <v>915</v>
      </c>
      <c r="G101" s="224" t="s">
        <v>204</v>
      </c>
      <c r="H101" s="225">
        <v>6.0289999999999999</v>
      </c>
      <c r="I101" s="226"/>
      <c r="J101" s="227">
        <f>ROUND(I101*H101,2)</f>
        <v>0</v>
      </c>
      <c r="K101" s="223" t="s">
        <v>30</v>
      </c>
      <c r="L101" s="72"/>
      <c r="M101" s="228" t="s">
        <v>30</v>
      </c>
      <c r="N101" s="229" t="s">
        <v>45</v>
      </c>
      <c r="O101" s="47"/>
      <c r="P101" s="230">
        <f>O101*H101</f>
        <v>0</v>
      </c>
      <c r="Q101" s="230">
        <v>0</v>
      </c>
      <c r="R101" s="230">
        <f>Q101*H101</f>
        <v>0</v>
      </c>
      <c r="S101" s="230">
        <v>0</v>
      </c>
      <c r="T101" s="231">
        <f>S101*H101</f>
        <v>0</v>
      </c>
      <c r="AR101" s="24" t="s">
        <v>169</v>
      </c>
      <c r="AT101" s="24" t="s">
        <v>164</v>
      </c>
      <c r="AU101" s="24" t="s">
        <v>84</v>
      </c>
      <c r="AY101" s="24" t="s">
        <v>161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24" t="s">
        <v>82</v>
      </c>
      <c r="BK101" s="232">
        <f>ROUND(I101*H101,2)</f>
        <v>0</v>
      </c>
      <c r="BL101" s="24" t="s">
        <v>169</v>
      </c>
      <c r="BM101" s="24" t="s">
        <v>916</v>
      </c>
    </row>
    <row r="102" s="1" customFormat="1" ht="38.25" customHeight="1">
      <c r="B102" s="46"/>
      <c r="C102" s="221" t="s">
        <v>169</v>
      </c>
      <c r="D102" s="221" t="s">
        <v>164</v>
      </c>
      <c r="E102" s="222" t="s">
        <v>917</v>
      </c>
      <c r="F102" s="223" t="s">
        <v>918</v>
      </c>
      <c r="G102" s="224" t="s">
        <v>204</v>
      </c>
      <c r="H102" s="225">
        <v>4.6600000000000001</v>
      </c>
      <c r="I102" s="226"/>
      <c r="J102" s="227">
        <f>ROUND(I102*H102,2)</f>
        <v>0</v>
      </c>
      <c r="K102" s="223" t="s">
        <v>30</v>
      </c>
      <c r="L102" s="72"/>
      <c r="M102" s="228" t="s">
        <v>30</v>
      </c>
      <c r="N102" s="229" t="s">
        <v>45</v>
      </c>
      <c r="O102" s="47"/>
      <c r="P102" s="230">
        <f>O102*H102</f>
        <v>0</v>
      </c>
      <c r="Q102" s="230">
        <v>0</v>
      </c>
      <c r="R102" s="230">
        <f>Q102*H102</f>
        <v>0</v>
      </c>
      <c r="S102" s="230">
        <v>0</v>
      </c>
      <c r="T102" s="231">
        <f>S102*H102</f>
        <v>0</v>
      </c>
      <c r="AR102" s="24" t="s">
        <v>169</v>
      </c>
      <c r="AT102" s="24" t="s">
        <v>164</v>
      </c>
      <c r="AU102" s="24" t="s">
        <v>84</v>
      </c>
      <c r="AY102" s="24" t="s">
        <v>161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4" t="s">
        <v>82</v>
      </c>
      <c r="BK102" s="232">
        <f>ROUND(I102*H102,2)</f>
        <v>0</v>
      </c>
      <c r="BL102" s="24" t="s">
        <v>169</v>
      </c>
      <c r="BM102" s="24" t="s">
        <v>919</v>
      </c>
    </row>
    <row r="103" s="11" customFormat="1">
      <c r="B103" s="233"/>
      <c r="C103" s="234"/>
      <c r="D103" s="235" t="s">
        <v>171</v>
      </c>
      <c r="E103" s="236" t="s">
        <v>30</v>
      </c>
      <c r="F103" s="237" t="s">
        <v>920</v>
      </c>
      <c r="G103" s="234"/>
      <c r="H103" s="236" t="s">
        <v>30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AT103" s="243" t="s">
        <v>171</v>
      </c>
      <c r="AU103" s="243" t="s">
        <v>84</v>
      </c>
      <c r="AV103" s="11" t="s">
        <v>82</v>
      </c>
      <c r="AW103" s="11" t="s">
        <v>37</v>
      </c>
      <c r="AX103" s="11" t="s">
        <v>74</v>
      </c>
      <c r="AY103" s="243" t="s">
        <v>161</v>
      </c>
    </row>
    <row r="104" s="12" customFormat="1">
      <c r="B104" s="244"/>
      <c r="C104" s="245"/>
      <c r="D104" s="235" t="s">
        <v>171</v>
      </c>
      <c r="E104" s="246" t="s">
        <v>30</v>
      </c>
      <c r="F104" s="247" t="s">
        <v>921</v>
      </c>
      <c r="G104" s="245"/>
      <c r="H104" s="248">
        <v>0.93200000000000005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AT104" s="254" t="s">
        <v>171</v>
      </c>
      <c r="AU104" s="254" t="s">
        <v>84</v>
      </c>
      <c r="AV104" s="12" t="s">
        <v>84</v>
      </c>
      <c r="AW104" s="12" t="s">
        <v>37</v>
      </c>
      <c r="AX104" s="12" t="s">
        <v>74</v>
      </c>
      <c r="AY104" s="254" t="s">
        <v>161</v>
      </c>
    </row>
    <row r="105" s="11" customFormat="1">
      <c r="B105" s="233"/>
      <c r="C105" s="234"/>
      <c r="D105" s="235" t="s">
        <v>171</v>
      </c>
      <c r="E105" s="236" t="s">
        <v>30</v>
      </c>
      <c r="F105" s="237" t="s">
        <v>922</v>
      </c>
      <c r="G105" s="234"/>
      <c r="H105" s="236" t="s">
        <v>30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AT105" s="243" t="s">
        <v>171</v>
      </c>
      <c r="AU105" s="243" t="s">
        <v>84</v>
      </c>
      <c r="AV105" s="11" t="s">
        <v>82</v>
      </c>
      <c r="AW105" s="11" t="s">
        <v>37</v>
      </c>
      <c r="AX105" s="11" t="s">
        <v>74</v>
      </c>
      <c r="AY105" s="243" t="s">
        <v>161</v>
      </c>
    </row>
    <row r="106" s="12" customFormat="1">
      <c r="B106" s="244"/>
      <c r="C106" s="245"/>
      <c r="D106" s="235" t="s">
        <v>171</v>
      </c>
      <c r="E106" s="246" t="s">
        <v>30</v>
      </c>
      <c r="F106" s="247" t="s">
        <v>923</v>
      </c>
      <c r="G106" s="245"/>
      <c r="H106" s="248">
        <v>3.7280000000000002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AT106" s="254" t="s">
        <v>171</v>
      </c>
      <c r="AU106" s="254" t="s">
        <v>84</v>
      </c>
      <c r="AV106" s="12" t="s">
        <v>84</v>
      </c>
      <c r="AW106" s="12" t="s">
        <v>37</v>
      </c>
      <c r="AX106" s="12" t="s">
        <v>74</v>
      </c>
      <c r="AY106" s="254" t="s">
        <v>161</v>
      </c>
    </row>
    <row r="107" s="13" customFormat="1">
      <c r="B107" s="255"/>
      <c r="C107" s="256"/>
      <c r="D107" s="235" t="s">
        <v>171</v>
      </c>
      <c r="E107" s="257" t="s">
        <v>30</v>
      </c>
      <c r="F107" s="258" t="s">
        <v>182</v>
      </c>
      <c r="G107" s="256"/>
      <c r="H107" s="259">
        <v>4.6600000000000001</v>
      </c>
      <c r="I107" s="260"/>
      <c r="J107" s="256"/>
      <c r="K107" s="256"/>
      <c r="L107" s="261"/>
      <c r="M107" s="262"/>
      <c r="N107" s="263"/>
      <c r="O107" s="263"/>
      <c r="P107" s="263"/>
      <c r="Q107" s="263"/>
      <c r="R107" s="263"/>
      <c r="S107" s="263"/>
      <c r="T107" s="264"/>
      <c r="AT107" s="265" t="s">
        <v>171</v>
      </c>
      <c r="AU107" s="265" t="s">
        <v>84</v>
      </c>
      <c r="AV107" s="13" t="s">
        <v>169</v>
      </c>
      <c r="AW107" s="13" t="s">
        <v>37</v>
      </c>
      <c r="AX107" s="13" t="s">
        <v>82</v>
      </c>
      <c r="AY107" s="265" t="s">
        <v>161</v>
      </c>
    </row>
    <row r="108" s="1" customFormat="1" ht="51" customHeight="1">
      <c r="B108" s="46"/>
      <c r="C108" s="221" t="s">
        <v>193</v>
      </c>
      <c r="D108" s="221" t="s">
        <v>164</v>
      </c>
      <c r="E108" s="222" t="s">
        <v>924</v>
      </c>
      <c r="F108" s="223" t="s">
        <v>925</v>
      </c>
      <c r="G108" s="224" t="s">
        <v>204</v>
      </c>
      <c r="H108" s="225">
        <v>69.900000000000006</v>
      </c>
      <c r="I108" s="226"/>
      <c r="J108" s="227">
        <f>ROUND(I108*H108,2)</f>
        <v>0</v>
      </c>
      <c r="K108" s="223" t="s">
        <v>30</v>
      </c>
      <c r="L108" s="72"/>
      <c r="M108" s="228" t="s">
        <v>30</v>
      </c>
      <c r="N108" s="229" t="s">
        <v>45</v>
      </c>
      <c r="O108" s="47"/>
      <c r="P108" s="230">
        <f>O108*H108</f>
        <v>0</v>
      </c>
      <c r="Q108" s="230">
        <v>0</v>
      </c>
      <c r="R108" s="230">
        <f>Q108*H108</f>
        <v>0</v>
      </c>
      <c r="S108" s="230">
        <v>0</v>
      </c>
      <c r="T108" s="231">
        <f>S108*H108</f>
        <v>0</v>
      </c>
      <c r="AR108" s="24" t="s">
        <v>169</v>
      </c>
      <c r="AT108" s="24" t="s">
        <v>164</v>
      </c>
      <c r="AU108" s="24" t="s">
        <v>84</v>
      </c>
      <c r="AY108" s="24" t="s">
        <v>161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24" t="s">
        <v>82</v>
      </c>
      <c r="BK108" s="232">
        <f>ROUND(I108*H108,2)</f>
        <v>0</v>
      </c>
      <c r="BL108" s="24" t="s">
        <v>169</v>
      </c>
      <c r="BM108" s="24" t="s">
        <v>926</v>
      </c>
    </row>
    <row r="109" s="12" customFormat="1">
      <c r="B109" s="244"/>
      <c r="C109" s="245"/>
      <c r="D109" s="235" t="s">
        <v>171</v>
      </c>
      <c r="E109" s="246" t="s">
        <v>30</v>
      </c>
      <c r="F109" s="247" t="s">
        <v>927</v>
      </c>
      <c r="G109" s="245"/>
      <c r="H109" s="248">
        <v>69.900000000000006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AT109" s="254" t="s">
        <v>171</v>
      </c>
      <c r="AU109" s="254" t="s">
        <v>84</v>
      </c>
      <c r="AV109" s="12" t="s">
        <v>84</v>
      </c>
      <c r="AW109" s="12" t="s">
        <v>37</v>
      </c>
      <c r="AX109" s="12" t="s">
        <v>74</v>
      </c>
      <c r="AY109" s="254" t="s">
        <v>161</v>
      </c>
    </row>
    <row r="110" s="13" customFormat="1">
      <c r="B110" s="255"/>
      <c r="C110" s="256"/>
      <c r="D110" s="235" t="s">
        <v>171</v>
      </c>
      <c r="E110" s="257" t="s">
        <v>30</v>
      </c>
      <c r="F110" s="258" t="s">
        <v>182</v>
      </c>
      <c r="G110" s="256"/>
      <c r="H110" s="259">
        <v>69.900000000000006</v>
      </c>
      <c r="I110" s="260"/>
      <c r="J110" s="256"/>
      <c r="K110" s="256"/>
      <c r="L110" s="261"/>
      <c r="M110" s="262"/>
      <c r="N110" s="263"/>
      <c r="O110" s="263"/>
      <c r="P110" s="263"/>
      <c r="Q110" s="263"/>
      <c r="R110" s="263"/>
      <c r="S110" s="263"/>
      <c r="T110" s="264"/>
      <c r="AT110" s="265" t="s">
        <v>171</v>
      </c>
      <c r="AU110" s="265" t="s">
        <v>84</v>
      </c>
      <c r="AV110" s="13" t="s">
        <v>169</v>
      </c>
      <c r="AW110" s="13" t="s">
        <v>37</v>
      </c>
      <c r="AX110" s="13" t="s">
        <v>82</v>
      </c>
      <c r="AY110" s="265" t="s">
        <v>161</v>
      </c>
    </row>
    <row r="111" s="1" customFormat="1" ht="16.5" customHeight="1">
      <c r="B111" s="46"/>
      <c r="C111" s="221" t="s">
        <v>197</v>
      </c>
      <c r="D111" s="221" t="s">
        <v>164</v>
      </c>
      <c r="E111" s="222" t="s">
        <v>928</v>
      </c>
      <c r="F111" s="223" t="s">
        <v>929</v>
      </c>
      <c r="G111" s="224" t="s">
        <v>204</v>
      </c>
      <c r="H111" s="225">
        <v>4.6600000000000001</v>
      </c>
      <c r="I111" s="226"/>
      <c r="J111" s="227">
        <f>ROUND(I111*H111,2)</f>
        <v>0</v>
      </c>
      <c r="K111" s="223" t="s">
        <v>30</v>
      </c>
      <c r="L111" s="72"/>
      <c r="M111" s="228" t="s">
        <v>30</v>
      </c>
      <c r="N111" s="229" t="s">
        <v>45</v>
      </c>
      <c r="O111" s="47"/>
      <c r="P111" s="230">
        <f>O111*H111</f>
        <v>0</v>
      </c>
      <c r="Q111" s="230">
        <v>0</v>
      </c>
      <c r="R111" s="230">
        <f>Q111*H111</f>
        <v>0</v>
      </c>
      <c r="S111" s="230">
        <v>0</v>
      </c>
      <c r="T111" s="231">
        <f>S111*H111</f>
        <v>0</v>
      </c>
      <c r="AR111" s="24" t="s">
        <v>169</v>
      </c>
      <c r="AT111" s="24" t="s">
        <v>164</v>
      </c>
      <c r="AU111" s="24" t="s">
        <v>84</v>
      </c>
      <c r="AY111" s="24" t="s">
        <v>161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24" t="s">
        <v>82</v>
      </c>
      <c r="BK111" s="232">
        <f>ROUND(I111*H111,2)</f>
        <v>0</v>
      </c>
      <c r="BL111" s="24" t="s">
        <v>169</v>
      </c>
      <c r="BM111" s="24" t="s">
        <v>930</v>
      </c>
    </row>
    <row r="112" s="1" customFormat="1" ht="25.5" customHeight="1">
      <c r="B112" s="46"/>
      <c r="C112" s="221" t="s">
        <v>201</v>
      </c>
      <c r="D112" s="221" t="s">
        <v>164</v>
      </c>
      <c r="E112" s="222" t="s">
        <v>931</v>
      </c>
      <c r="F112" s="223" t="s">
        <v>932</v>
      </c>
      <c r="G112" s="224" t="s">
        <v>167</v>
      </c>
      <c r="H112" s="225">
        <v>9.3200000000000003</v>
      </c>
      <c r="I112" s="226"/>
      <c r="J112" s="227">
        <f>ROUND(I112*H112,2)</f>
        <v>0</v>
      </c>
      <c r="K112" s="223" t="s">
        <v>168</v>
      </c>
      <c r="L112" s="72"/>
      <c r="M112" s="228" t="s">
        <v>30</v>
      </c>
      <c r="N112" s="229" t="s">
        <v>45</v>
      </c>
      <c r="O112" s="47"/>
      <c r="P112" s="230">
        <f>O112*H112</f>
        <v>0</v>
      </c>
      <c r="Q112" s="230">
        <v>0</v>
      </c>
      <c r="R112" s="230">
        <f>Q112*H112</f>
        <v>0</v>
      </c>
      <c r="S112" s="230">
        <v>0</v>
      </c>
      <c r="T112" s="231">
        <f>S112*H112</f>
        <v>0</v>
      </c>
      <c r="AR112" s="24" t="s">
        <v>169</v>
      </c>
      <c r="AT112" s="24" t="s">
        <v>164</v>
      </c>
      <c r="AU112" s="24" t="s">
        <v>84</v>
      </c>
      <c r="AY112" s="24" t="s">
        <v>161</v>
      </c>
      <c r="BE112" s="232">
        <f>IF(N112="základní",J112,0)</f>
        <v>0</v>
      </c>
      <c r="BF112" s="232">
        <f>IF(N112="snížená",J112,0)</f>
        <v>0</v>
      </c>
      <c r="BG112" s="232">
        <f>IF(N112="zákl. přenesená",J112,0)</f>
        <v>0</v>
      </c>
      <c r="BH112" s="232">
        <f>IF(N112="sníž. přenesená",J112,0)</f>
        <v>0</v>
      </c>
      <c r="BI112" s="232">
        <f>IF(N112="nulová",J112,0)</f>
        <v>0</v>
      </c>
      <c r="BJ112" s="24" t="s">
        <v>82</v>
      </c>
      <c r="BK112" s="232">
        <f>ROUND(I112*H112,2)</f>
        <v>0</v>
      </c>
      <c r="BL112" s="24" t="s">
        <v>169</v>
      </c>
      <c r="BM112" s="24" t="s">
        <v>933</v>
      </c>
    </row>
    <row r="113" s="12" customFormat="1">
      <c r="B113" s="244"/>
      <c r="C113" s="245"/>
      <c r="D113" s="235" t="s">
        <v>171</v>
      </c>
      <c r="E113" s="246" t="s">
        <v>30</v>
      </c>
      <c r="F113" s="247" t="s">
        <v>934</v>
      </c>
      <c r="G113" s="245"/>
      <c r="H113" s="248">
        <v>9.3200000000000003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AT113" s="254" t="s">
        <v>171</v>
      </c>
      <c r="AU113" s="254" t="s">
        <v>84</v>
      </c>
      <c r="AV113" s="12" t="s">
        <v>84</v>
      </c>
      <c r="AW113" s="12" t="s">
        <v>37</v>
      </c>
      <c r="AX113" s="12" t="s">
        <v>74</v>
      </c>
      <c r="AY113" s="254" t="s">
        <v>161</v>
      </c>
    </row>
    <row r="114" s="1" customFormat="1" ht="25.5" customHeight="1">
      <c r="B114" s="46"/>
      <c r="C114" s="221" t="s">
        <v>210</v>
      </c>
      <c r="D114" s="221" t="s">
        <v>164</v>
      </c>
      <c r="E114" s="222" t="s">
        <v>935</v>
      </c>
      <c r="F114" s="223" t="s">
        <v>936</v>
      </c>
      <c r="G114" s="224" t="s">
        <v>204</v>
      </c>
      <c r="H114" s="225">
        <v>1.369</v>
      </c>
      <c r="I114" s="226"/>
      <c r="J114" s="227">
        <f>ROUND(I114*H114,2)</f>
        <v>0</v>
      </c>
      <c r="K114" s="223" t="s">
        <v>30</v>
      </c>
      <c r="L114" s="72"/>
      <c r="M114" s="228" t="s">
        <v>30</v>
      </c>
      <c r="N114" s="229" t="s">
        <v>45</v>
      </c>
      <c r="O114" s="47"/>
      <c r="P114" s="230">
        <f>O114*H114</f>
        <v>0</v>
      </c>
      <c r="Q114" s="230">
        <v>0</v>
      </c>
      <c r="R114" s="230">
        <f>Q114*H114</f>
        <v>0</v>
      </c>
      <c r="S114" s="230">
        <v>0</v>
      </c>
      <c r="T114" s="231">
        <f>S114*H114</f>
        <v>0</v>
      </c>
      <c r="AR114" s="24" t="s">
        <v>169</v>
      </c>
      <c r="AT114" s="24" t="s">
        <v>164</v>
      </c>
      <c r="AU114" s="24" t="s">
        <v>84</v>
      </c>
      <c r="AY114" s="24" t="s">
        <v>161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24" t="s">
        <v>82</v>
      </c>
      <c r="BK114" s="232">
        <f>ROUND(I114*H114,2)</f>
        <v>0</v>
      </c>
      <c r="BL114" s="24" t="s">
        <v>169</v>
      </c>
      <c r="BM114" s="24" t="s">
        <v>937</v>
      </c>
    </row>
    <row r="115" s="12" customFormat="1">
      <c r="B115" s="244"/>
      <c r="C115" s="245"/>
      <c r="D115" s="235" t="s">
        <v>171</v>
      </c>
      <c r="E115" s="246" t="s">
        <v>30</v>
      </c>
      <c r="F115" s="247" t="s">
        <v>938</v>
      </c>
      <c r="G115" s="245"/>
      <c r="H115" s="248">
        <v>1.369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AT115" s="254" t="s">
        <v>171</v>
      </c>
      <c r="AU115" s="254" t="s">
        <v>84</v>
      </c>
      <c r="AV115" s="12" t="s">
        <v>84</v>
      </c>
      <c r="AW115" s="12" t="s">
        <v>37</v>
      </c>
      <c r="AX115" s="12" t="s">
        <v>74</v>
      </c>
      <c r="AY115" s="254" t="s">
        <v>161</v>
      </c>
    </row>
    <row r="116" s="13" customFormat="1">
      <c r="B116" s="255"/>
      <c r="C116" s="256"/>
      <c r="D116" s="235" t="s">
        <v>171</v>
      </c>
      <c r="E116" s="257" t="s">
        <v>30</v>
      </c>
      <c r="F116" s="258" t="s">
        <v>182</v>
      </c>
      <c r="G116" s="256"/>
      <c r="H116" s="259">
        <v>1.369</v>
      </c>
      <c r="I116" s="260"/>
      <c r="J116" s="256"/>
      <c r="K116" s="256"/>
      <c r="L116" s="261"/>
      <c r="M116" s="262"/>
      <c r="N116" s="263"/>
      <c r="O116" s="263"/>
      <c r="P116" s="263"/>
      <c r="Q116" s="263"/>
      <c r="R116" s="263"/>
      <c r="S116" s="263"/>
      <c r="T116" s="264"/>
      <c r="AT116" s="265" t="s">
        <v>171</v>
      </c>
      <c r="AU116" s="265" t="s">
        <v>84</v>
      </c>
      <c r="AV116" s="13" t="s">
        <v>169</v>
      </c>
      <c r="AW116" s="13" t="s">
        <v>37</v>
      </c>
      <c r="AX116" s="13" t="s">
        <v>82</v>
      </c>
      <c r="AY116" s="265" t="s">
        <v>161</v>
      </c>
    </row>
    <row r="117" s="1" customFormat="1" ht="16.5" customHeight="1">
      <c r="B117" s="46"/>
      <c r="C117" s="221" t="s">
        <v>217</v>
      </c>
      <c r="D117" s="221" t="s">
        <v>164</v>
      </c>
      <c r="E117" s="222" t="s">
        <v>939</v>
      </c>
      <c r="F117" s="223" t="s">
        <v>940</v>
      </c>
      <c r="G117" s="224" t="s">
        <v>204</v>
      </c>
      <c r="H117" s="225">
        <v>3.4649999999999999</v>
      </c>
      <c r="I117" s="226"/>
      <c r="J117" s="227">
        <f>ROUND(I117*H117,2)</f>
        <v>0</v>
      </c>
      <c r="K117" s="223" t="s">
        <v>30</v>
      </c>
      <c r="L117" s="72"/>
      <c r="M117" s="228" t="s">
        <v>30</v>
      </c>
      <c r="N117" s="229" t="s">
        <v>45</v>
      </c>
      <c r="O117" s="47"/>
      <c r="P117" s="230">
        <f>O117*H117</f>
        <v>0</v>
      </c>
      <c r="Q117" s="230">
        <v>0</v>
      </c>
      <c r="R117" s="230">
        <f>Q117*H117</f>
        <v>0</v>
      </c>
      <c r="S117" s="230">
        <v>0</v>
      </c>
      <c r="T117" s="231">
        <f>S117*H117</f>
        <v>0</v>
      </c>
      <c r="AR117" s="24" t="s">
        <v>169</v>
      </c>
      <c r="AT117" s="24" t="s">
        <v>164</v>
      </c>
      <c r="AU117" s="24" t="s">
        <v>84</v>
      </c>
      <c r="AY117" s="24" t="s">
        <v>161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24" t="s">
        <v>82</v>
      </c>
      <c r="BK117" s="232">
        <f>ROUND(I117*H117,2)</f>
        <v>0</v>
      </c>
      <c r="BL117" s="24" t="s">
        <v>169</v>
      </c>
      <c r="BM117" s="24" t="s">
        <v>941</v>
      </c>
    </row>
    <row r="118" s="12" customFormat="1">
      <c r="B118" s="244"/>
      <c r="C118" s="245"/>
      <c r="D118" s="235" t="s">
        <v>171</v>
      </c>
      <c r="E118" s="246" t="s">
        <v>30</v>
      </c>
      <c r="F118" s="247" t="s">
        <v>942</v>
      </c>
      <c r="G118" s="245"/>
      <c r="H118" s="248">
        <v>3.4649999999999999</v>
      </c>
      <c r="I118" s="249"/>
      <c r="J118" s="245"/>
      <c r="K118" s="245"/>
      <c r="L118" s="250"/>
      <c r="M118" s="251"/>
      <c r="N118" s="252"/>
      <c r="O118" s="252"/>
      <c r="P118" s="252"/>
      <c r="Q118" s="252"/>
      <c r="R118" s="252"/>
      <c r="S118" s="252"/>
      <c r="T118" s="253"/>
      <c r="AT118" s="254" t="s">
        <v>171</v>
      </c>
      <c r="AU118" s="254" t="s">
        <v>84</v>
      </c>
      <c r="AV118" s="12" t="s">
        <v>84</v>
      </c>
      <c r="AW118" s="12" t="s">
        <v>37</v>
      </c>
      <c r="AX118" s="12" t="s">
        <v>74</v>
      </c>
      <c r="AY118" s="254" t="s">
        <v>161</v>
      </c>
    </row>
    <row r="119" s="13" customFormat="1">
      <c r="B119" s="255"/>
      <c r="C119" s="256"/>
      <c r="D119" s="235" t="s">
        <v>171</v>
      </c>
      <c r="E119" s="257" t="s">
        <v>30</v>
      </c>
      <c r="F119" s="258" t="s">
        <v>182</v>
      </c>
      <c r="G119" s="256"/>
      <c r="H119" s="259">
        <v>3.4649999999999999</v>
      </c>
      <c r="I119" s="260"/>
      <c r="J119" s="256"/>
      <c r="K119" s="256"/>
      <c r="L119" s="261"/>
      <c r="M119" s="262"/>
      <c r="N119" s="263"/>
      <c r="O119" s="263"/>
      <c r="P119" s="263"/>
      <c r="Q119" s="263"/>
      <c r="R119" s="263"/>
      <c r="S119" s="263"/>
      <c r="T119" s="264"/>
      <c r="AT119" s="265" t="s">
        <v>171</v>
      </c>
      <c r="AU119" s="265" t="s">
        <v>84</v>
      </c>
      <c r="AV119" s="13" t="s">
        <v>169</v>
      </c>
      <c r="AW119" s="13" t="s">
        <v>37</v>
      </c>
      <c r="AX119" s="13" t="s">
        <v>82</v>
      </c>
      <c r="AY119" s="265" t="s">
        <v>161</v>
      </c>
    </row>
    <row r="120" s="1" customFormat="1" ht="38.25" customHeight="1">
      <c r="B120" s="46"/>
      <c r="C120" s="221" t="s">
        <v>223</v>
      </c>
      <c r="D120" s="221" t="s">
        <v>164</v>
      </c>
      <c r="E120" s="222" t="s">
        <v>943</v>
      </c>
      <c r="F120" s="223" t="s">
        <v>944</v>
      </c>
      <c r="G120" s="224" t="s">
        <v>204</v>
      </c>
      <c r="H120" s="225">
        <v>3.4649999999999999</v>
      </c>
      <c r="I120" s="226"/>
      <c r="J120" s="227">
        <f>ROUND(I120*H120,2)</f>
        <v>0</v>
      </c>
      <c r="K120" s="223" t="s">
        <v>168</v>
      </c>
      <c r="L120" s="72"/>
      <c r="M120" s="228" t="s">
        <v>30</v>
      </c>
      <c r="N120" s="229" t="s">
        <v>45</v>
      </c>
      <c r="O120" s="47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AR120" s="24" t="s">
        <v>169</v>
      </c>
      <c r="AT120" s="24" t="s">
        <v>164</v>
      </c>
      <c r="AU120" s="24" t="s">
        <v>84</v>
      </c>
      <c r="AY120" s="24" t="s">
        <v>161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24" t="s">
        <v>82</v>
      </c>
      <c r="BK120" s="232">
        <f>ROUND(I120*H120,2)</f>
        <v>0</v>
      </c>
      <c r="BL120" s="24" t="s">
        <v>169</v>
      </c>
      <c r="BM120" s="24" t="s">
        <v>945</v>
      </c>
    </row>
    <row r="121" s="12" customFormat="1">
      <c r="B121" s="244"/>
      <c r="C121" s="245"/>
      <c r="D121" s="235" t="s">
        <v>171</v>
      </c>
      <c r="E121" s="246" t="s">
        <v>30</v>
      </c>
      <c r="F121" s="247" t="s">
        <v>942</v>
      </c>
      <c r="G121" s="245"/>
      <c r="H121" s="248">
        <v>3.4649999999999999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AT121" s="254" t="s">
        <v>171</v>
      </c>
      <c r="AU121" s="254" t="s">
        <v>84</v>
      </c>
      <c r="AV121" s="12" t="s">
        <v>84</v>
      </c>
      <c r="AW121" s="12" t="s">
        <v>37</v>
      </c>
      <c r="AX121" s="12" t="s">
        <v>74</v>
      </c>
      <c r="AY121" s="254" t="s">
        <v>161</v>
      </c>
    </row>
    <row r="122" s="1" customFormat="1" ht="16.5" customHeight="1">
      <c r="B122" s="46"/>
      <c r="C122" s="277" t="s">
        <v>229</v>
      </c>
      <c r="D122" s="277" t="s">
        <v>430</v>
      </c>
      <c r="E122" s="278" t="s">
        <v>946</v>
      </c>
      <c r="F122" s="279" t="s">
        <v>947</v>
      </c>
      <c r="G122" s="280" t="s">
        <v>167</v>
      </c>
      <c r="H122" s="281">
        <v>3.8879999999999999</v>
      </c>
      <c r="I122" s="282"/>
      <c r="J122" s="283">
        <f>ROUND(I122*H122,2)</f>
        <v>0</v>
      </c>
      <c r="K122" s="279" t="s">
        <v>168</v>
      </c>
      <c r="L122" s="284"/>
      <c r="M122" s="285" t="s">
        <v>30</v>
      </c>
      <c r="N122" s="286" t="s">
        <v>45</v>
      </c>
      <c r="O122" s="47"/>
      <c r="P122" s="230">
        <f>O122*H122</f>
        <v>0</v>
      </c>
      <c r="Q122" s="230">
        <v>1</v>
      </c>
      <c r="R122" s="230">
        <f>Q122*H122</f>
        <v>3.8879999999999999</v>
      </c>
      <c r="S122" s="230">
        <v>0</v>
      </c>
      <c r="T122" s="231">
        <f>S122*H122</f>
        <v>0</v>
      </c>
      <c r="AR122" s="24" t="s">
        <v>210</v>
      </c>
      <c r="AT122" s="24" t="s">
        <v>430</v>
      </c>
      <c r="AU122" s="24" t="s">
        <v>84</v>
      </c>
      <c r="AY122" s="24" t="s">
        <v>161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24" t="s">
        <v>82</v>
      </c>
      <c r="BK122" s="232">
        <f>ROUND(I122*H122,2)</f>
        <v>0</v>
      </c>
      <c r="BL122" s="24" t="s">
        <v>169</v>
      </c>
      <c r="BM122" s="24" t="s">
        <v>948</v>
      </c>
    </row>
    <row r="123" s="12" customFormat="1">
      <c r="B123" s="244"/>
      <c r="C123" s="245"/>
      <c r="D123" s="235" t="s">
        <v>171</v>
      </c>
      <c r="E123" s="246" t="s">
        <v>30</v>
      </c>
      <c r="F123" s="247" t="s">
        <v>949</v>
      </c>
      <c r="G123" s="245"/>
      <c r="H123" s="248">
        <v>3.8879999999999999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AT123" s="254" t="s">
        <v>171</v>
      </c>
      <c r="AU123" s="254" t="s">
        <v>84</v>
      </c>
      <c r="AV123" s="12" t="s">
        <v>84</v>
      </c>
      <c r="AW123" s="12" t="s">
        <v>37</v>
      </c>
      <c r="AX123" s="12" t="s">
        <v>74</v>
      </c>
      <c r="AY123" s="254" t="s">
        <v>161</v>
      </c>
    </row>
    <row r="124" s="10" customFormat="1" ht="29.88" customHeight="1">
      <c r="B124" s="205"/>
      <c r="C124" s="206"/>
      <c r="D124" s="207" t="s">
        <v>73</v>
      </c>
      <c r="E124" s="219" t="s">
        <v>162</v>
      </c>
      <c r="F124" s="219" t="s">
        <v>950</v>
      </c>
      <c r="G124" s="206"/>
      <c r="H124" s="206"/>
      <c r="I124" s="209"/>
      <c r="J124" s="220">
        <f>BK124</f>
        <v>0</v>
      </c>
      <c r="K124" s="206"/>
      <c r="L124" s="211"/>
      <c r="M124" s="212"/>
      <c r="N124" s="213"/>
      <c r="O124" s="213"/>
      <c r="P124" s="214">
        <f>P125</f>
        <v>0</v>
      </c>
      <c r="Q124" s="213"/>
      <c r="R124" s="214">
        <f>R125</f>
        <v>0.29232000000000002</v>
      </c>
      <c r="S124" s="213"/>
      <c r="T124" s="215">
        <f>T125</f>
        <v>0</v>
      </c>
      <c r="AR124" s="216" t="s">
        <v>82</v>
      </c>
      <c r="AT124" s="217" t="s">
        <v>73</v>
      </c>
      <c r="AU124" s="217" t="s">
        <v>82</v>
      </c>
      <c r="AY124" s="216" t="s">
        <v>161</v>
      </c>
      <c r="BK124" s="218">
        <f>BK125</f>
        <v>0</v>
      </c>
    </row>
    <row r="125" s="1" customFormat="1" ht="25.5" customHeight="1">
      <c r="B125" s="46"/>
      <c r="C125" s="221" t="s">
        <v>233</v>
      </c>
      <c r="D125" s="221" t="s">
        <v>164</v>
      </c>
      <c r="E125" s="222" t="s">
        <v>951</v>
      </c>
      <c r="F125" s="223" t="s">
        <v>952</v>
      </c>
      <c r="G125" s="224" t="s">
        <v>191</v>
      </c>
      <c r="H125" s="225">
        <v>6</v>
      </c>
      <c r="I125" s="226"/>
      <c r="J125" s="227">
        <f>ROUND(I125*H125,2)</f>
        <v>0</v>
      </c>
      <c r="K125" s="223" t="s">
        <v>30</v>
      </c>
      <c r="L125" s="72"/>
      <c r="M125" s="228" t="s">
        <v>30</v>
      </c>
      <c r="N125" s="229" t="s">
        <v>45</v>
      </c>
      <c r="O125" s="47"/>
      <c r="P125" s="230">
        <f>O125*H125</f>
        <v>0</v>
      </c>
      <c r="Q125" s="230">
        <v>0.048719999999999999</v>
      </c>
      <c r="R125" s="230">
        <f>Q125*H125</f>
        <v>0.29232000000000002</v>
      </c>
      <c r="S125" s="230">
        <v>0</v>
      </c>
      <c r="T125" s="231">
        <f>S125*H125</f>
        <v>0</v>
      </c>
      <c r="AR125" s="24" t="s">
        <v>169</v>
      </c>
      <c r="AT125" s="24" t="s">
        <v>164</v>
      </c>
      <c r="AU125" s="24" t="s">
        <v>84</v>
      </c>
      <c r="AY125" s="24" t="s">
        <v>161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24" t="s">
        <v>82</v>
      </c>
      <c r="BK125" s="232">
        <f>ROUND(I125*H125,2)</f>
        <v>0</v>
      </c>
      <c r="BL125" s="24" t="s">
        <v>169</v>
      </c>
      <c r="BM125" s="24" t="s">
        <v>953</v>
      </c>
    </row>
    <row r="126" s="10" customFormat="1" ht="29.88" customHeight="1">
      <c r="B126" s="205"/>
      <c r="C126" s="206"/>
      <c r="D126" s="207" t="s">
        <v>73</v>
      </c>
      <c r="E126" s="219" t="s">
        <v>169</v>
      </c>
      <c r="F126" s="219" t="s">
        <v>954</v>
      </c>
      <c r="G126" s="206"/>
      <c r="H126" s="206"/>
      <c r="I126" s="209"/>
      <c r="J126" s="220">
        <f>BK126</f>
        <v>0</v>
      </c>
      <c r="K126" s="206"/>
      <c r="L126" s="211"/>
      <c r="M126" s="212"/>
      <c r="N126" s="213"/>
      <c r="O126" s="213"/>
      <c r="P126" s="214">
        <f>P127</f>
        <v>0</v>
      </c>
      <c r="Q126" s="213"/>
      <c r="R126" s="214">
        <f>R127</f>
        <v>1.7621976400000001</v>
      </c>
      <c r="S126" s="213"/>
      <c r="T126" s="215">
        <f>T127</f>
        <v>0</v>
      </c>
      <c r="AR126" s="216" t="s">
        <v>82</v>
      </c>
      <c r="AT126" s="217" t="s">
        <v>73</v>
      </c>
      <c r="AU126" s="217" t="s">
        <v>82</v>
      </c>
      <c r="AY126" s="216" t="s">
        <v>161</v>
      </c>
      <c r="BK126" s="218">
        <f>BK127</f>
        <v>0</v>
      </c>
    </row>
    <row r="127" s="1" customFormat="1" ht="25.5" customHeight="1">
      <c r="B127" s="46"/>
      <c r="C127" s="221" t="s">
        <v>247</v>
      </c>
      <c r="D127" s="221" t="s">
        <v>164</v>
      </c>
      <c r="E127" s="222" t="s">
        <v>955</v>
      </c>
      <c r="F127" s="223" t="s">
        <v>956</v>
      </c>
      <c r="G127" s="224" t="s">
        <v>204</v>
      </c>
      <c r="H127" s="225">
        <v>0.93200000000000005</v>
      </c>
      <c r="I127" s="226"/>
      <c r="J127" s="227">
        <f>ROUND(I127*H127,2)</f>
        <v>0</v>
      </c>
      <c r="K127" s="223" t="s">
        <v>30</v>
      </c>
      <c r="L127" s="72"/>
      <c r="M127" s="228" t="s">
        <v>30</v>
      </c>
      <c r="N127" s="229" t="s">
        <v>45</v>
      </c>
      <c r="O127" s="47"/>
      <c r="P127" s="230">
        <f>O127*H127</f>
        <v>0</v>
      </c>
      <c r="Q127" s="230">
        <v>1.8907700000000001</v>
      </c>
      <c r="R127" s="230">
        <f>Q127*H127</f>
        <v>1.7621976400000001</v>
      </c>
      <c r="S127" s="230">
        <v>0</v>
      </c>
      <c r="T127" s="231">
        <f>S127*H127</f>
        <v>0</v>
      </c>
      <c r="AR127" s="24" t="s">
        <v>169</v>
      </c>
      <c r="AT127" s="24" t="s">
        <v>164</v>
      </c>
      <c r="AU127" s="24" t="s">
        <v>84</v>
      </c>
      <c r="AY127" s="24" t="s">
        <v>161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24" t="s">
        <v>82</v>
      </c>
      <c r="BK127" s="232">
        <f>ROUND(I127*H127,2)</f>
        <v>0</v>
      </c>
      <c r="BL127" s="24" t="s">
        <v>169</v>
      </c>
      <c r="BM127" s="24" t="s">
        <v>957</v>
      </c>
    </row>
    <row r="128" s="10" customFormat="1" ht="29.88" customHeight="1">
      <c r="B128" s="205"/>
      <c r="C128" s="206"/>
      <c r="D128" s="207" t="s">
        <v>73</v>
      </c>
      <c r="E128" s="219" t="s">
        <v>197</v>
      </c>
      <c r="F128" s="219" t="s">
        <v>958</v>
      </c>
      <c r="G128" s="206"/>
      <c r="H128" s="206"/>
      <c r="I128" s="209"/>
      <c r="J128" s="220">
        <f>BK128</f>
        <v>0</v>
      </c>
      <c r="K128" s="206"/>
      <c r="L128" s="211"/>
      <c r="M128" s="212"/>
      <c r="N128" s="213"/>
      <c r="O128" s="213"/>
      <c r="P128" s="214">
        <f>SUM(P129:P131)</f>
        <v>0</v>
      </c>
      <c r="Q128" s="213"/>
      <c r="R128" s="214">
        <f>SUM(R129:R131)</f>
        <v>5.7401289599999998</v>
      </c>
      <c r="S128" s="213"/>
      <c r="T128" s="215">
        <f>SUM(T129:T131)</f>
        <v>0</v>
      </c>
      <c r="AR128" s="216" t="s">
        <v>82</v>
      </c>
      <c r="AT128" s="217" t="s">
        <v>73</v>
      </c>
      <c r="AU128" s="217" t="s">
        <v>82</v>
      </c>
      <c r="AY128" s="216" t="s">
        <v>161</v>
      </c>
      <c r="BK128" s="218">
        <f>SUM(BK129:BK131)</f>
        <v>0</v>
      </c>
    </row>
    <row r="129" s="1" customFormat="1" ht="25.5" customHeight="1">
      <c r="B129" s="46"/>
      <c r="C129" s="221" t="s">
        <v>246</v>
      </c>
      <c r="D129" s="221" t="s">
        <v>164</v>
      </c>
      <c r="E129" s="222" t="s">
        <v>959</v>
      </c>
      <c r="F129" s="223" t="s">
        <v>960</v>
      </c>
      <c r="G129" s="224" t="s">
        <v>204</v>
      </c>
      <c r="H129" s="225">
        <v>2.544</v>
      </c>
      <c r="I129" s="226"/>
      <c r="J129" s="227">
        <f>ROUND(I129*H129,2)</f>
        <v>0</v>
      </c>
      <c r="K129" s="223" t="s">
        <v>30</v>
      </c>
      <c r="L129" s="72"/>
      <c r="M129" s="228" t="s">
        <v>30</v>
      </c>
      <c r="N129" s="229" t="s">
        <v>45</v>
      </c>
      <c r="O129" s="47"/>
      <c r="P129" s="230">
        <f>O129*H129</f>
        <v>0</v>
      </c>
      <c r="Q129" s="230">
        <v>2.2563399999999998</v>
      </c>
      <c r="R129" s="230">
        <f>Q129*H129</f>
        <v>5.7401289599999998</v>
      </c>
      <c r="S129" s="230">
        <v>0</v>
      </c>
      <c r="T129" s="231">
        <f>S129*H129</f>
        <v>0</v>
      </c>
      <c r="AR129" s="24" t="s">
        <v>169</v>
      </c>
      <c r="AT129" s="24" t="s">
        <v>164</v>
      </c>
      <c r="AU129" s="24" t="s">
        <v>84</v>
      </c>
      <c r="AY129" s="24" t="s">
        <v>161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24" t="s">
        <v>82</v>
      </c>
      <c r="BK129" s="232">
        <f>ROUND(I129*H129,2)</f>
        <v>0</v>
      </c>
      <c r="BL129" s="24" t="s">
        <v>169</v>
      </c>
      <c r="BM129" s="24" t="s">
        <v>961</v>
      </c>
    </row>
    <row r="130" s="12" customFormat="1">
      <c r="B130" s="244"/>
      <c r="C130" s="245"/>
      <c r="D130" s="235" t="s">
        <v>171</v>
      </c>
      <c r="E130" s="246" t="s">
        <v>30</v>
      </c>
      <c r="F130" s="247" t="s">
        <v>962</v>
      </c>
      <c r="G130" s="245"/>
      <c r="H130" s="248">
        <v>2.544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AT130" s="254" t="s">
        <v>171</v>
      </c>
      <c r="AU130" s="254" t="s">
        <v>84</v>
      </c>
      <c r="AV130" s="12" t="s">
        <v>84</v>
      </c>
      <c r="AW130" s="12" t="s">
        <v>37</v>
      </c>
      <c r="AX130" s="12" t="s">
        <v>74</v>
      </c>
      <c r="AY130" s="254" t="s">
        <v>161</v>
      </c>
    </row>
    <row r="131" s="13" customFormat="1">
      <c r="B131" s="255"/>
      <c r="C131" s="256"/>
      <c r="D131" s="235" t="s">
        <v>171</v>
      </c>
      <c r="E131" s="257" t="s">
        <v>30</v>
      </c>
      <c r="F131" s="258" t="s">
        <v>182</v>
      </c>
      <c r="G131" s="256"/>
      <c r="H131" s="259">
        <v>2.544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AT131" s="265" t="s">
        <v>171</v>
      </c>
      <c r="AU131" s="265" t="s">
        <v>84</v>
      </c>
      <c r="AV131" s="13" t="s">
        <v>169</v>
      </c>
      <c r="AW131" s="13" t="s">
        <v>37</v>
      </c>
      <c r="AX131" s="13" t="s">
        <v>82</v>
      </c>
      <c r="AY131" s="265" t="s">
        <v>161</v>
      </c>
    </row>
    <row r="132" s="10" customFormat="1" ht="29.88" customHeight="1">
      <c r="B132" s="205"/>
      <c r="C132" s="206"/>
      <c r="D132" s="207" t="s">
        <v>73</v>
      </c>
      <c r="E132" s="219" t="s">
        <v>217</v>
      </c>
      <c r="F132" s="219" t="s">
        <v>963</v>
      </c>
      <c r="G132" s="206"/>
      <c r="H132" s="206"/>
      <c r="I132" s="209"/>
      <c r="J132" s="220">
        <f>BK132</f>
        <v>0</v>
      </c>
      <c r="K132" s="206"/>
      <c r="L132" s="211"/>
      <c r="M132" s="212"/>
      <c r="N132" s="213"/>
      <c r="O132" s="213"/>
      <c r="P132" s="214">
        <f>P133+P138</f>
        <v>0</v>
      </c>
      <c r="Q132" s="213"/>
      <c r="R132" s="214">
        <f>R133+R138</f>
        <v>0.00048000000000000007</v>
      </c>
      <c r="S132" s="213"/>
      <c r="T132" s="215">
        <f>T133+T138</f>
        <v>6.7507900000000003</v>
      </c>
      <c r="AR132" s="216" t="s">
        <v>82</v>
      </c>
      <c r="AT132" s="217" t="s">
        <v>73</v>
      </c>
      <c r="AU132" s="217" t="s">
        <v>82</v>
      </c>
      <c r="AY132" s="216" t="s">
        <v>161</v>
      </c>
      <c r="BK132" s="218">
        <f>BK133+BK138</f>
        <v>0</v>
      </c>
    </row>
    <row r="133" s="10" customFormat="1" ht="14.88" customHeight="1">
      <c r="B133" s="205"/>
      <c r="C133" s="206"/>
      <c r="D133" s="207" t="s">
        <v>73</v>
      </c>
      <c r="E133" s="219" t="s">
        <v>300</v>
      </c>
      <c r="F133" s="219" t="s">
        <v>301</v>
      </c>
      <c r="G133" s="206"/>
      <c r="H133" s="206"/>
      <c r="I133" s="209"/>
      <c r="J133" s="220">
        <f>BK133</f>
        <v>0</v>
      </c>
      <c r="K133" s="206"/>
      <c r="L133" s="211"/>
      <c r="M133" s="212"/>
      <c r="N133" s="213"/>
      <c r="O133" s="213"/>
      <c r="P133" s="214">
        <f>SUM(P134:P137)</f>
        <v>0</v>
      </c>
      <c r="Q133" s="213"/>
      <c r="R133" s="214">
        <f>SUM(R134:R137)</f>
        <v>0.00048000000000000007</v>
      </c>
      <c r="S133" s="213"/>
      <c r="T133" s="215">
        <f>SUM(T134:T137)</f>
        <v>0</v>
      </c>
      <c r="AR133" s="216" t="s">
        <v>82</v>
      </c>
      <c r="AT133" s="217" t="s">
        <v>73</v>
      </c>
      <c r="AU133" s="217" t="s">
        <v>84</v>
      </c>
      <c r="AY133" s="216" t="s">
        <v>161</v>
      </c>
      <c r="BK133" s="218">
        <f>SUM(BK134:BK137)</f>
        <v>0</v>
      </c>
    </row>
    <row r="134" s="1" customFormat="1" ht="38.25" customHeight="1">
      <c r="B134" s="46"/>
      <c r="C134" s="221" t="s">
        <v>10</v>
      </c>
      <c r="D134" s="221" t="s">
        <v>164</v>
      </c>
      <c r="E134" s="222" t="s">
        <v>964</v>
      </c>
      <c r="F134" s="223" t="s">
        <v>965</v>
      </c>
      <c r="G134" s="224" t="s">
        <v>191</v>
      </c>
      <c r="H134" s="225">
        <v>6</v>
      </c>
      <c r="I134" s="226"/>
      <c r="J134" s="227">
        <f>ROUND(I134*H134,2)</f>
        <v>0</v>
      </c>
      <c r="K134" s="223" t="s">
        <v>168</v>
      </c>
      <c r="L134" s="72"/>
      <c r="M134" s="228" t="s">
        <v>30</v>
      </c>
      <c r="N134" s="229" t="s">
        <v>45</v>
      </c>
      <c r="O134" s="47"/>
      <c r="P134" s="230">
        <f>O134*H134</f>
        <v>0</v>
      </c>
      <c r="Q134" s="230">
        <v>8.0000000000000007E-05</v>
      </c>
      <c r="R134" s="230">
        <f>Q134*H134</f>
        <v>0.00048000000000000007</v>
      </c>
      <c r="S134" s="230">
        <v>0</v>
      </c>
      <c r="T134" s="231">
        <f>S134*H134</f>
        <v>0</v>
      </c>
      <c r="AR134" s="24" t="s">
        <v>169</v>
      </c>
      <c r="AT134" s="24" t="s">
        <v>164</v>
      </c>
      <c r="AU134" s="24" t="s">
        <v>162</v>
      </c>
      <c r="AY134" s="24" t="s">
        <v>161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24" t="s">
        <v>82</v>
      </c>
      <c r="BK134" s="232">
        <f>ROUND(I134*H134,2)</f>
        <v>0</v>
      </c>
      <c r="BL134" s="24" t="s">
        <v>169</v>
      </c>
      <c r="BM134" s="24" t="s">
        <v>966</v>
      </c>
    </row>
    <row r="135" s="12" customFormat="1">
      <c r="B135" s="244"/>
      <c r="C135" s="245"/>
      <c r="D135" s="235" t="s">
        <v>171</v>
      </c>
      <c r="E135" s="246" t="s">
        <v>30</v>
      </c>
      <c r="F135" s="247" t="s">
        <v>197</v>
      </c>
      <c r="G135" s="245"/>
      <c r="H135" s="248">
        <v>6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AT135" s="254" t="s">
        <v>171</v>
      </c>
      <c r="AU135" s="254" t="s">
        <v>162</v>
      </c>
      <c r="AV135" s="12" t="s">
        <v>84</v>
      </c>
      <c r="AW135" s="12" t="s">
        <v>37</v>
      </c>
      <c r="AX135" s="12" t="s">
        <v>74</v>
      </c>
      <c r="AY135" s="254" t="s">
        <v>161</v>
      </c>
    </row>
    <row r="136" s="1" customFormat="1" ht="16.5" customHeight="1">
      <c r="B136" s="46"/>
      <c r="C136" s="277" t="s">
        <v>263</v>
      </c>
      <c r="D136" s="277" t="s">
        <v>430</v>
      </c>
      <c r="E136" s="278" t="s">
        <v>967</v>
      </c>
      <c r="F136" s="279" t="s">
        <v>968</v>
      </c>
      <c r="G136" s="280" t="s">
        <v>969</v>
      </c>
      <c r="H136" s="281">
        <v>1</v>
      </c>
      <c r="I136" s="282"/>
      <c r="J136" s="283">
        <f>ROUND(I136*H136,2)</f>
        <v>0</v>
      </c>
      <c r="K136" s="279" t="s">
        <v>30</v>
      </c>
      <c r="L136" s="284"/>
      <c r="M136" s="285" t="s">
        <v>30</v>
      </c>
      <c r="N136" s="286" t="s">
        <v>45</v>
      </c>
      <c r="O136" s="47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AR136" s="24" t="s">
        <v>210</v>
      </c>
      <c r="AT136" s="24" t="s">
        <v>430</v>
      </c>
      <c r="AU136" s="24" t="s">
        <v>162</v>
      </c>
      <c r="AY136" s="24" t="s">
        <v>161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24" t="s">
        <v>82</v>
      </c>
      <c r="BK136" s="232">
        <f>ROUND(I136*H136,2)</f>
        <v>0</v>
      </c>
      <c r="BL136" s="24" t="s">
        <v>169</v>
      </c>
      <c r="BM136" s="24" t="s">
        <v>970</v>
      </c>
    </row>
    <row r="137" s="1" customFormat="1" ht="16.5" customHeight="1">
      <c r="B137" s="46"/>
      <c r="C137" s="277" t="s">
        <v>271</v>
      </c>
      <c r="D137" s="277" t="s">
        <v>430</v>
      </c>
      <c r="E137" s="278" t="s">
        <v>971</v>
      </c>
      <c r="F137" s="279" t="s">
        <v>972</v>
      </c>
      <c r="G137" s="280" t="s">
        <v>969</v>
      </c>
      <c r="H137" s="281">
        <v>2</v>
      </c>
      <c r="I137" s="282"/>
      <c r="J137" s="283">
        <f>ROUND(I137*H137,2)</f>
        <v>0</v>
      </c>
      <c r="K137" s="279" t="s">
        <v>30</v>
      </c>
      <c r="L137" s="284"/>
      <c r="M137" s="285" t="s">
        <v>30</v>
      </c>
      <c r="N137" s="286" t="s">
        <v>45</v>
      </c>
      <c r="O137" s="47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AR137" s="24" t="s">
        <v>210</v>
      </c>
      <c r="AT137" s="24" t="s">
        <v>430</v>
      </c>
      <c r="AU137" s="24" t="s">
        <v>162</v>
      </c>
      <c r="AY137" s="24" t="s">
        <v>161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24" t="s">
        <v>82</v>
      </c>
      <c r="BK137" s="232">
        <f>ROUND(I137*H137,2)</f>
        <v>0</v>
      </c>
      <c r="BL137" s="24" t="s">
        <v>169</v>
      </c>
      <c r="BM137" s="24" t="s">
        <v>973</v>
      </c>
    </row>
    <row r="138" s="10" customFormat="1" ht="22.32" customHeight="1">
      <c r="B138" s="205"/>
      <c r="C138" s="206"/>
      <c r="D138" s="207" t="s">
        <v>73</v>
      </c>
      <c r="E138" s="219" t="s">
        <v>339</v>
      </c>
      <c r="F138" s="219" t="s">
        <v>974</v>
      </c>
      <c r="G138" s="206"/>
      <c r="H138" s="206"/>
      <c r="I138" s="209"/>
      <c r="J138" s="220">
        <f>BK138</f>
        <v>0</v>
      </c>
      <c r="K138" s="206"/>
      <c r="L138" s="211"/>
      <c r="M138" s="212"/>
      <c r="N138" s="213"/>
      <c r="O138" s="213"/>
      <c r="P138" s="214">
        <f>SUM(P139:P170)</f>
        <v>0</v>
      </c>
      <c r="Q138" s="213"/>
      <c r="R138" s="214">
        <f>SUM(R139:R170)</f>
        <v>0</v>
      </c>
      <c r="S138" s="213"/>
      <c r="T138" s="215">
        <f>SUM(T139:T170)</f>
        <v>6.7507900000000003</v>
      </c>
      <c r="AR138" s="216" t="s">
        <v>82</v>
      </c>
      <c r="AT138" s="217" t="s">
        <v>73</v>
      </c>
      <c r="AU138" s="217" t="s">
        <v>84</v>
      </c>
      <c r="AY138" s="216" t="s">
        <v>161</v>
      </c>
      <c r="BK138" s="218">
        <f>SUM(BK139:BK170)</f>
        <v>0</v>
      </c>
    </row>
    <row r="139" s="1" customFormat="1" ht="25.5" customHeight="1">
      <c r="B139" s="46"/>
      <c r="C139" s="221" t="s">
        <v>277</v>
      </c>
      <c r="D139" s="221" t="s">
        <v>164</v>
      </c>
      <c r="E139" s="222" t="s">
        <v>975</v>
      </c>
      <c r="F139" s="223" t="s">
        <v>976</v>
      </c>
      <c r="G139" s="224" t="s">
        <v>260</v>
      </c>
      <c r="H139" s="225">
        <v>23</v>
      </c>
      <c r="I139" s="226"/>
      <c r="J139" s="227">
        <f>ROUND(I139*H139,2)</f>
        <v>0</v>
      </c>
      <c r="K139" s="223" t="s">
        <v>30</v>
      </c>
      <c r="L139" s="72"/>
      <c r="M139" s="228" t="s">
        <v>30</v>
      </c>
      <c r="N139" s="229" t="s">
        <v>45</v>
      </c>
      <c r="O139" s="47"/>
      <c r="P139" s="230">
        <f>O139*H139</f>
        <v>0</v>
      </c>
      <c r="Q139" s="230">
        <v>0</v>
      </c>
      <c r="R139" s="230">
        <f>Q139*H139</f>
        <v>0</v>
      </c>
      <c r="S139" s="230">
        <v>0.0098200000000000006</v>
      </c>
      <c r="T139" s="231">
        <f>S139*H139</f>
        <v>0.22586000000000001</v>
      </c>
      <c r="AR139" s="24" t="s">
        <v>169</v>
      </c>
      <c r="AT139" s="24" t="s">
        <v>164</v>
      </c>
      <c r="AU139" s="24" t="s">
        <v>162</v>
      </c>
      <c r="AY139" s="24" t="s">
        <v>161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24" t="s">
        <v>82</v>
      </c>
      <c r="BK139" s="232">
        <f>ROUND(I139*H139,2)</f>
        <v>0</v>
      </c>
      <c r="BL139" s="24" t="s">
        <v>169</v>
      </c>
      <c r="BM139" s="24" t="s">
        <v>977</v>
      </c>
    </row>
    <row r="140" s="1" customFormat="1" ht="25.5" customHeight="1">
      <c r="B140" s="46"/>
      <c r="C140" s="221" t="s">
        <v>283</v>
      </c>
      <c r="D140" s="221" t="s">
        <v>164</v>
      </c>
      <c r="E140" s="222" t="s">
        <v>978</v>
      </c>
      <c r="F140" s="223" t="s">
        <v>979</v>
      </c>
      <c r="G140" s="224" t="s">
        <v>260</v>
      </c>
      <c r="H140" s="225">
        <v>15</v>
      </c>
      <c r="I140" s="226"/>
      <c r="J140" s="227">
        <f>ROUND(I140*H140,2)</f>
        <v>0</v>
      </c>
      <c r="K140" s="223" t="s">
        <v>30</v>
      </c>
      <c r="L140" s="72"/>
      <c r="M140" s="228" t="s">
        <v>30</v>
      </c>
      <c r="N140" s="229" t="s">
        <v>45</v>
      </c>
      <c r="O140" s="47"/>
      <c r="P140" s="230">
        <f>O140*H140</f>
        <v>0</v>
      </c>
      <c r="Q140" s="230">
        <v>0</v>
      </c>
      <c r="R140" s="230">
        <f>Q140*H140</f>
        <v>0</v>
      </c>
      <c r="S140" s="230">
        <v>0.0020999999999999999</v>
      </c>
      <c r="T140" s="231">
        <f>S140*H140</f>
        <v>0.0315</v>
      </c>
      <c r="AR140" s="24" t="s">
        <v>169</v>
      </c>
      <c r="AT140" s="24" t="s">
        <v>164</v>
      </c>
      <c r="AU140" s="24" t="s">
        <v>162</v>
      </c>
      <c r="AY140" s="24" t="s">
        <v>161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24" t="s">
        <v>82</v>
      </c>
      <c r="BK140" s="232">
        <f>ROUND(I140*H140,2)</f>
        <v>0</v>
      </c>
      <c r="BL140" s="24" t="s">
        <v>169</v>
      </c>
      <c r="BM140" s="24" t="s">
        <v>980</v>
      </c>
    </row>
    <row r="141" s="1" customFormat="1" ht="25.5" customHeight="1">
      <c r="B141" s="46"/>
      <c r="C141" s="221" t="s">
        <v>288</v>
      </c>
      <c r="D141" s="221" t="s">
        <v>164</v>
      </c>
      <c r="E141" s="222" t="s">
        <v>981</v>
      </c>
      <c r="F141" s="223" t="s">
        <v>982</v>
      </c>
      <c r="G141" s="224" t="s">
        <v>167</v>
      </c>
      <c r="H141" s="225">
        <v>0.25</v>
      </c>
      <c r="I141" s="226"/>
      <c r="J141" s="227">
        <f>ROUND(I141*H141,2)</f>
        <v>0</v>
      </c>
      <c r="K141" s="223" t="s">
        <v>30</v>
      </c>
      <c r="L141" s="72"/>
      <c r="M141" s="228" t="s">
        <v>30</v>
      </c>
      <c r="N141" s="229" t="s">
        <v>45</v>
      </c>
      <c r="O141" s="47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AR141" s="24" t="s">
        <v>169</v>
      </c>
      <c r="AT141" s="24" t="s">
        <v>164</v>
      </c>
      <c r="AU141" s="24" t="s">
        <v>162</v>
      </c>
      <c r="AY141" s="24" t="s">
        <v>161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24" t="s">
        <v>82</v>
      </c>
      <c r="BK141" s="232">
        <f>ROUND(I141*H141,2)</f>
        <v>0</v>
      </c>
      <c r="BL141" s="24" t="s">
        <v>169</v>
      </c>
      <c r="BM141" s="24" t="s">
        <v>983</v>
      </c>
    </row>
    <row r="142" s="1" customFormat="1" ht="16.5" customHeight="1">
      <c r="B142" s="46"/>
      <c r="C142" s="221" t="s">
        <v>9</v>
      </c>
      <c r="D142" s="221" t="s">
        <v>164</v>
      </c>
      <c r="E142" s="222" t="s">
        <v>984</v>
      </c>
      <c r="F142" s="223" t="s">
        <v>985</v>
      </c>
      <c r="G142" s="224" t="s">
        <v>260</v>
      </c>
      <c r="H142" s="225">
        <v>77</v>
      </c>
      <c r="I142" s="226"/>
      <c r="J142" s="227">
        <f>ROUND(I142*H142,2)</f>
        <v>0</v>
      </c>
      <c r="K142" s="223" t="s">
        <v>30</v>
      </c>
      <c r="L142" s="72"/>
      <c r="M142" s="228" t="s">
        <v>30</v>
      </c>
      <c r="N142" s="229" t="s">
        <v>45</v>
      </c>
      <c r="O142" s="47"/>
      <c r="P142" s="230">
        <f>O142*H142</f>
        <v>0</v>
      </c>
      <c r="Q142" s="230">
        <v>0</v>
      </c>
      <c r="R142" s="230">
        <f>Q142*H142</f>
        <v>0</v>
      </c>
      <c r="S142" s="230">
        <v>0.0021299999999999999</v>
      </c>
      <c r="T142" s="231">
        <f>S142*H142</f>
        <v>0.16400999999999999</v>
      </c>
      <c r="AR142" s="24" t="s">
        <v>169</v>
      </c>
      <c r="AT142" s="24" t="s">
        <v>164</v>
      </c>
      <c r="AU142" s="24" t="s">
        <v>162</v>
      </c>
      <c r="AY142" s="24" t="s">
        <v>161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24" t="s">
        <v>82</v>
      </c>
      <c r="BK142" s="232">
        <f>ROUND(I142*H142,2)</f>
        <v>0</v>
      </c>
      <c r="BL142" s="24" t="s">
        <v>169</v>
      </c>
      <c r="BM142" s="24" t="s">
        <v>986</v>
      </c>
    </row>
    <row r="143" s="12" customFormat="1">
      <c r="B143" s="244"/>
      <c r="C143" s="245"/>
      <c r="D143" s="235" t="s">
        <v>171</v>
      </c>
      <c r="E143" s="246" t="s">
        <v>30</v>
      </c>
      <c r="F143" s="247" t="s">
        <v>987</v>
      </c>
      <c r="G143" s="245"/>
      <c r="H143" s="248">
        <v>77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AT143" s="254" t="s">
        <v>171</v>
      </c>
      <c r="AU143" s="254" t="s">
        <v>162</v>
      </c>
      <c r="AV143" s="12" t="s">
        <v>84</v>
      </c>
      <c r="AW143" s="12" t="s">
        <v>37</v>
      </c>
      <c r="AX143" s="12" t="s">
        <v>74</v>
      </c>
      <c r="AY143" s="254" t="s">
        <v>161</v>
      </c>
    </row>
    <row r="144" s="13" customFormat="1">
      <c r="B144" s="255"/>
      <c r="C144" s="256"/>
      <c r="D144" s="235" t="s">
        <v>171</v>
      </c>
      <c r="E144" s="257" t="s">
        <v>30</v>
      </c>
      <c r="F144" s="258" t="s">
        <v>182</v>
      </c>
      <c r="G144" s="256"/>
      <c r="H144" s="259">
        <v>77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AT144" s="265" t="s">
        <v>171</v>
      </c>
      <c r="AU144" s="265" t="s">
        <v>162</v>
      </c>
      <c r="AV144" s="13" t="s">
        <v>169</v>
      </c>
      <c r="AW144" s="13" t="s">
        <v>37</v>
      </c>
      <c r="AX144" s="13" t="s">
        <v>82</v>
      </c>
      <c r="AY144" s="265" t="s">
        <v>161</v>
      </c>
    </row>
    <row r="145" s="1" customFormat="1" ht="25.5" customHeight="1">
      <c r="B145" s="46"/>
      <c r="C145" s="221" t="s">
        <v>302</v>
      </c>
      <c r="D145" s="221" t="s">
        <v>164</v>
      </c>
      <c r="E145" s="222" t="s">
        <v>988</v>
      </c>
      <c r="F145" s="223" t="s">
        <v>989</v>
      </c>
      <c r="G145" s="224" t="s">
        <v>260</v>
      </c>
      <c r="H145" s="225">
        <v>16</v>
      </c>
      <c r="I145" s="226"/>
      <c r="J145" s="227">
        <f>ROUND(I145*H145,2)</f>
        <v>0</v>
      </c>
      <c r="K145" s="223" t="s">
        <v>30</v>
      </c>
      <c r="L145" s="72"/>
      <c r="M145" s="228" t="s">
        <v>30</v>
      </c>
      <c r="N145" s="229" t="s">
        <v>45</v>
      </c>
      <c r="O145" s="47"/>
      <c r="P145" s="230">
        <f>O145*H145</f>
        <v>0</v>
      </c>
      <c r="Q145" s="230">
        <v>0</v>
      </c>
      <c r="R145" s="230">
        <f>Q145*H145</f>
        <v>0</v>
      </c>
      <c r="S145" s="230">
        <v>0.0049699999999999996</v>
      </c>
      <c r="T145" s="231">
        <f>S145*H145</f>
        <v>0.079519999999999993</v>
      </c>
      <c r="AR145" s="24" t="s">
        <v>169</v>
      </c>
      <c r="AT145" s="24" t="s">
        <v>164</v>
      </c>
      <c r="AU145" s="24" t="s">
        <v>162</v>
      </c>
      <c r="AY145" s="24" t="s">
        <v>161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24" t="s">
        <v>82</v>
      </c>
      <c r="BK145" s="232">
        <f>ROUND(I145*H145,2)</f>
        <v>0</v>
      </c>
      <c r="BL145" s="24" t="s">
        <v>169</v>
      </c>
      <c r="BM145" s="24" t="s">
        <v>990</v>
      </c>
    </row>
    <row r="146" s="12" customFormat="1">
      <c r="B146" s="244"/>
      <c r="C146" s="245"/>
      <c r="D146" s="235" t="s">
        <v>171</v>
      </c>
      <c r="E146" s="246" t="s">
        <v>30</v>
      </c>
      <c r="F146" s="247" t="s">
        <v>991</v>
      </c>
      <c r="G146" s="245"/>
      <c r="H146" s="248">
        <v>16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AT146" s="254" t="s">
        <v>171</v>
      </c>
      <c r="AU146" s="254" t="s">
        <v>162</v>
      </c>
      <c r="AV146" s="12" t="s">
        <v>84</v>
      </c>
      <c r="AW146" s="12" t="s">
        <v>37</v>
      </c>
      <c r="AX146" s="12" t="s">
        <v>74</v>
      </c>
      <c r="AY146" s="254" t="s">
        <v>161</v>
      </c>
    </row>
    <row r="147" s="13" customFormat="1">
      <c r="B147" s="255"/>
      <c r="C147" s="256"/>
      <c r="D147" s="235" t="s">
        <v>171</v>
      </c>
      <c r="E147" s="257" t="s">
        <v>30</v>
      </c>
      <c r="F147" s="258" t="s">
        <v>182</v>
      </c>
      <c r="G147" s="256"/>
      <c r="H147" s="259">
        <v>16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AT147" s="265" t="s">
        <v>171</v>
      </c>
      <c r="AU147" s="265" t="s">
        <v>162</v>
      </c>
      <c r="AV147" s="13" t="s">
        <v>169</v>
      </c>
      <c r="AW147" s="13" t="s">
        <v>37</v>
      </c>
      <c r="AX147" s="13" t="s">
        <v>82</v>
      </c>
      <c r="AY147" s="265" t="s">
        <v>161</v>
      </c>
    </row>
    <row r="148" s="1" customFormat="1" ht="25.5" customHeight="1">
      <c r="B148" s="46"/>
      <c r="C148" s="221" t="s">
        <v>309</v>
      </c>
      <c r="D148" s="221" t="s">
        <v>164</v>
      </c>
      <c r="E148" s="222" t="s">
        <v>992</v>
      </c>
      <c r="F148" s="223" t="s">
        <v>993</v>
      </c>
      <c r="G148" s="224" t="s">
        <v>167</v>
      </c>
      <c r="H148" s="225">
        <v>0.23000000000000001</v>
      </c>
      <c r="I148" s="226"/>
      <c r="J148" s="227">
        <f>ROUND(I148*H148,2)</f>
        <v>0</v>
      </c>
      <c r="K148" s="223" t="s">
        <v>30</v>
      </c>
      <c r="L148" s="72"/>
      <c r="M148" s="228" t="s">
        <v>30</v>
      </c>
      <c r="N148" s="229" t="s">
        <v>45</v>
      </c>
      <c r="O148" s="47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AR148" s="24" t="s">
        <v>169</v>
      </c>
      <c r="AT148" s="24" t="s">
        <v>164</v>
      </c>
      <c r="AU148" s="24" t="s">
        <v>162</v>
      </c>
      <c r="AY148" s="24" t="s">
        <v>161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24" t="s">
        <v>82</v>
      </c>
      <c r="BK148" s="232">
        <f>ROUND(I148*H148,2)</f>
        <v>0</v>
      </c>
      <c r="BL148" s="24" t="s">
        <v>169</v>
      </c>
      <c r="BM148" s="24" t="s">
        <v>994</v>
      </c>
    </row>
    <row r="149" s="1" customFormat="1" ht="16.5" customHeight="1">
      <c r="B149" s="46"/>
      <c r="C149" s="221" t="s">
        <v>317</v>
      </c>
      <c r="D149" s="221" t="s">
        <v>164</v>
      </c>
      <c r="E149" s="222" t="s">
        <v>995</v>
      </c>
      <c r="F149" s="223" t="s">
        <v>996</v>
      </c>
      <c r="G149" s="224" t="s">
        <v>997</v>
      </c>
      <c r="H149" s="225">
        <v>2</v>
      </c>
      <c r="I149" s="226"/>
      <c r="J149" s="227">
        <f>ROUND(I149*H149,2)</f>
        <v>0</v>
      </c>
      <c r="K149" s="223" t="s">
        <v>30</v>
      </c>
      <c r="L149" s="72"/>
      <c r="M149" s="228" t="s">
        <v>30</v>
      </c>
      <c r="N149" s="229" t="s">
        <v>45</v>
      </c>
      <c r="O149" s="47"/>
      <c r="P149" s="230">
        <f>O149*H149</f>
        <v>0</v>
      </c>
      <c r="Q149" s="230">
        <v>0</v>
      </c>
      <c r="R149" s="230">
        <f>Q149*H149</f>
        <v>0</v>
      </c>
      <c r="S149" s="230">
        <v>0.019460000000000002</v>
      </c>
      <c r="T149" s="231">
        <f>S149*H149</f>
        <v>0.038920000000000003</v>
      </c>
      <c r="AR149" s="24" t="s">
        <v>169</v>
      </c>
      <c r="AT149" s="24" t="s">
        <v>164</v>
      </c>
      <c r="AU149" s="24" t="s">
        <v>162</v>
      </c>
      <c r="AY149" s="24" t="s">
        <v>161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24" t="s">
        <v>82</v>
      </c>
      <c r="BK149" s="232">
        <f>ROUND(I149*H149,2)</f>
        <v>0</v>
      </c>
      <c r="BL149" s="24" t="s">
        <v>169</v>
      </c>
      <c r="BM149" s="24" t="s">
        <v>998</v>
      </c>
    </row>
    <row r="150" s="1" customFormat="1" ht="25.5" customHeight="1">
      <c r="B150" s="46"/>
      <c r="C150" s="221" t="s">
        <v>323</v>
      </c>
      <c r="D150" s="221" t="s">
        <v>164</v>
      </c>
      <c r="E150" s="222" t="s">
        <v>999</v>
      </c>
      <c r="F150" s="223" t="s">
        <v>1000</v>
      </c>
      <c r="G150" s="224" t="s">
        <v>997</v>
      </c>
      <c r="H150" s="225">
        <v>16</v>
      </c>
      <c r="I150" s="226"/>
      <c r="J150" s="227">
        <f>ROUND(I150*H150,2)</f>
        <v>0</v>
      </c>
      <c r="K150" s="223" t="s">
        <v>30</v>
      </c>
      <c r="L150" s="72"/>
      <c r="M150" s="228" t="s">
        <v>30</v>
      </c>
      <c r="N150" s="229" t="s">
        <v>45</v>
      </c>
      <c r="O150" s="47"/>
      <c r="P150" s="230">
        <f>O150*H150</f>
        <v>0</v>
      </c>
      <c r="Q150" s="230">
        <v>0</v>
      </c>
      <c r="R150" s="230">
        <f>Q150*H150</f>
        <v>0</v>
      </c>
      <c r="S150" s="230">
        <v>0.0091999999999999998</v>
      </c>
      <c r="T150" s="231">
        <f>S150*H150</f>
        <v>0.1472</v>
      </c>
      <c r="AR150" s="24" t="s">
        <v>169</v>
      </c>
      <c r="AT150" s="24" t="s">
        <v>164</v>
      </c>
      <c r="AU150" s="24" t="s">
        <v>162</v>
      </c>
      <c r="AY150" s="24" t="s">
        <v>161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24" t="s">
        <v>82</v>
      </c>
      <c r="BK150" s="232">
        <f>ROUND(I150*H150,2)</f>
        <v>0</v>
      </c>
      <c r="BL150" s="24" t="s">
        <v>169</v>
      </c>
      <c r="BM150" s="24" t="s">
        <v>1001</v>
      </c>
    </row>
    <row r="151" s="1" customFormat="1" ht="16.5" customHeight="1">
      <c r="B151" s="46"/>
      <c r="C151" s="221" t="s">
        <v>329</v>
      </c>
      <c r="D151" s="221" t="s">
        <v>164</v>
      </c>
      <c r="E151" s="222" t="s">
        <v>1002</v>
      </c>
      <c r="F151" s="223" t="s">
        <v>1003</v>
      </c>
      <c r="G151" s="224" t="s">
        <v>997</v>
      </c>
      <c r="H151" s="225">
        <v>18</v>
      </c>
      <c r="I151" s="226"/>
      <c r="J151" s="227">
        <f>ROUND(I151*H151,2)</f>
        <v>0</v>
      </c>
      <c r="K151" s="223" t="s">
        <v>30</v>
      </c>
      <c r="L151" s="72"/>
      <c r="M151" s="228" t="s">
        <v>30</v>
      </c>
      <c r="N151" s="229" t="s">
        <v>45</v>
      </c>
      <c r="O151" s="47"/>
      <c r="P151" s="230">
        <f>O151*H151</f>
        <v>0</v>
      </c>
      <c r="Q151" s="230">
        <v>0</v>
      </c>
      <c r="R151" s="230">
        <f>Q151*H151</f>
        <v>0</v>
      </c>
      <c r="S151" s="230">
        <v>0.00085999999999999998</v>
      </c>
      <c r="T151" s="231">
        <f>S151*H151</f>
        <v>0.015479999999999999</v>
      </c>
      <c r="AR151" s="24" t="s">
        <v>169</v>
      </c>
      <c r="AT151" s="24" t="s">
        <v>164</v>
      </c>
      <c r="AU151" s="24" t="s">
        <v>162</v>
      </c>
      <c r="AY151" s="24" t="s">
        <v>161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24" t="s">
        <v>82</v>
      </c>
      <c r="BK151" s="232">
        <f>ROUND(I151*H151,2)</f>
        <v>0</v>
      </c>
      <c r="BL151" s="24" t="s">
        <v>169</v>
      </c>
      <c r="BM151" s="24" t="s">
        <v>1004</v>
      </c>
    </row>
    <row r="152" s="1" customFormat="1" ht="25.5" customHeight="1">
      <c r="B152" s="46"/>
      <c r="C152" s="221" t="s">
        <v>334</v>
      </c>
      <c r="D152" s="221" t="s">
        <v>164</v>
      </c>
      <c r="E152" s="222" t="s">
        <v>1005</v>
      </c>
      <c r="F152" s="223" t="s">
        <v>1006</v>
      </c>
      <c r="G152" s="224" t="s">
        <v>167</v>
      </c>
      <c r="H152" s="225">
        <v>0.17999999999999999</v>
      </c>
      <c r="I152" s="226"/>
      <c r="J152" s="227">
        <f>ROUND(I152*H152,2)</f>
        <v>0</v>
      </c>
      <c r="K152" s="223" t="s">
        <v>30</v>
      </c>
      <c r="L152" s="72"/>
      <c r="M152" s="228" t="s">
        <v>30</v>
      </c>
      <c r="N152" s="229" t="s">
        <v>45</v>
      </c>
      <c r="O152" s="47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AR152" s="24" t="s">
        <v>169</v>
      </c>
      <c r="AT152" s="24" t="s">
        <v>164</v>
      </c>
      <c r="AU152" s="24" t="s">
        <v>162</v>
      </c>
      <c r="AY152" s="24" t="s">
        <v>161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24" t="s">
        <v>82</v>
      </c>
      <c r="BK152" s="232">
        <f>ROUND(I152*H152,2)</f>
        <v>0</v>
      </c>
      <c r="BL152" s="24" t="s">
        <v>169</v>
      </c>
      <c r="BM152" s="24" t="s">
        <v>1007</v>
      </c>
    </row>
    <row r="153" s="1" customFormat="1" ht="25.5" customHeight="1">
      <c r="B153" s="46"/>
      <c r="C153" s="221" t="s">
        <v>341</v>
      </c>
      <c r="D153" s="221" t="s">
        <v>164</v>
      </c>
      <c r="E153" s="222" t="s">
        <v>1008</v>
      </c>
      <c r="F153" s="223" t="s">
        <v>1009</v>
      </c>
      <c r="G153" s="224" t="s">
        <v>191</v>
      </c>
      <c r="H153" s="225">
        <v>6</v>
      </c>
      <c r="I153" s="226"/>
      <c r="J153" s="227">
        <f>ROUND(I153*H153,2)</f>
        <v>0</v>
      </c>
      <c r="K153" s="223" t="s">
        <v>30</v>
      </c>
      <c r="L153" s="72"/>
      <c r="M153" s="228" t="s">
        <v>30</v>
      </c>
      <c r="N153" s="229" t="s">
        <v>45</v>
      </c>
      <c r="O153" s="47"/>
      <c r="P153" s="230">
        <f>O153*H153</f>
        <v>0</v>
      </c>
      <c r="Q153" s="230">
        <v>0</v>
      </c>
      <c r="R153" s="230">
        <f>Q153*H153</f>
        <v>0</v>
      </c>
      <c r="S153" s="230">
        <v>0.053999999999999999</v>
      </c>
      <c r="T153" s="231">
        <f>S153*H153</f>
        <v>0.32400000000000001</v>
      </c>
      <c r="AR153" s="24" t="s">
        <v>169</v>
      </c>
      <c r="AT153" s="24" t="s">
        <v>164</v>
      </c>
      <c r="AU153" s="24" t="s">
        <v>162</v>
      </c>
      <c r="AY153" s="24" t="s">
        <v>161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24" t="s">
        <v>82</v>
      </c>
      <c r="BK153" s="232">
        <f>ROUND(I153*H153,2)</f>
        <v>0</v>
      </c>
      <c r="BL153" s="24" t="s">
        <v>169</v>
      </c>
      <c r="BM153" s="24" t="s">
        <v>1010</v>
      </c>
    </row>
    <row r="154" s="12" customFormat="1">
      <c r="B154" s="244"/>
      <c r="C154" s="245"/>
      <c r="D154" s="235" t="s">
        <v>171</v>
      </c>
      <c r="E154" s="246" t="s">
        <v>30</v>
      </c>
      <c r="F154" s="247" t="s">
        <v>1011</v>
      </c>
      <c r="G154" s="245"/>
      <c r="H154" s="248">
        <v>6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AT154" s="254" t="s">
        <v>171</v>
      </c>
      <c r="AU154" s="254" t="s">
        <v>162</v>
      </c>
      <c r="AV154" s="12" t="s">
        <v>84</v>
      </c>
      <c r="AW154" s="12" t="s">
        <v>37</v>
      </c>
      <c r="AX154" s="12" t="s">
        <v>74</v>
      </c>
      <c r="AY154" s="254" t="s">
        <v>161</v>
      </c>
    </row>
    <row r="155" s="13" customFormat="1">
      <c r="B155" s="255"/>
      <c r="C155" s="256"/>
      <c r="D155" s="235" t="s">
        <v>171</v>
      </c>
      <c r="E155" s="257" t="s">
        <v>30</v>
      </c>
      <c r="F155" s="258" t="s">
        <v>182</v>
      </c>
      <c r="G155" s="256"/>
      <c r="H155" s="259">
        <v>6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AT155" s="265" t="s">
        <v>171</v>
      </c>
      <c r="AU155" s="265" t="s">
        <v>162</v>
      </c>
      <c r="AV155" s="13" t="s">
        <v>169</v>
      </c>
      <c r="AW155" s="13" t="s">
        <v>37</v>
      </c>
      <c r="AX155" s="13" t="s">
        <v>82</v>
      </c>
      <c r="AY155" s="265" t="s">
        <v>161</v>
      </c>
    </row>
    <row r="156" s="1" customFormat="1" ht="25.5" customHeight="1">
      <c r="B156" s="46"/>
      <c r="C156" s="221" t="s">
        <v>346</v>
      </c>
      <c r="D156" s="221" t="s">
        <v>164</v>
      </c>
      <c r="E156" s="222" t="s">
        <v>1012</v>
      </c>
      <c r="F156" s="223" t="s">
        <v>1013</v>
      </c>
      <c r="G156" s="224" t="s">
        <v>176</v>
      </c>
      <c r="H156" s="225">
        <v>1.5</v>
      </c>
      <c r="I156" s="226"/>
      <c r="J156" s="227">
        <f>ROUND(I156*H156,2)</f>
        <v>0</v>
      </c>
      <c r="K156" s="223" t="s">
        <v>168</v>
      </c>
      <c r="L156" s="72"/>
      <c r="M156" s="228" t="s">
        <v>30</v>
      </c>
      <c r="N156" s="229" t="s">
        <v>45</v>
      </c>
      <c r="O156" s="47"/>
      <c r="P156" s="230">
        <f>O156*H156</f>
        <v>0</v>
      </c>
      <c r="Q156" s="230">
        <v>0</v>
      </c>
      <c r="R156" s="230">
        <f>Q156*H156</f>
        <v>0</v>
      </c>
      <c r="S156" s="230">
        <v>0.035000000000000003</v>
      </c>
      <c r="T156" s="231">
        <f>S156*H156</f>
        <v>0.052500000000000005</v>
      </c>
      <c r="AR156" s="24" t="s">
        <v>169</v>
      </c>
      <c r="AT156" s="24" t="s">
        <v>164</v>
      </c>
      <c r="AU156" s="24" t="s">
        <v>162</v>
      </c>
      <c r="AY156" s="24" t="s">
        <v>161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24" t="s">
        <v>82</v>
      </c>
      <c r="BK156" s="232">
        <f>ROUND(I156*H156,2)</f>
        <v>0</v>
      </c>
      <c r="BL156" s="24" t="s">
        <v>169</v>
      </c>
      <c r="BM156" s="24" t="s">
        <v>1014</v>
      </c>
    </row>
    <row r="157" s="12" customFormat="1">
      <c r="B157" s="244"/>
      <c r="C157" s="245"/>
      <c r="D157" s="235" t="s">
        <v>171</v>
      </c>
      <c r="E157" s="246" t="s">
        <v>30</v>
      </c>
      <c r="F157" s="247" t="s">
        <v>1015</v>
      </c>
      <c r="G157" s="245"/>
      <c r="H157" s="248">
        <v>1.5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AT157" s="254" t="s">
        <v>171</v>
      </c>
      <c r="AU157" s="254" t="s">
        <v>162</v>
      </c>
      <c r="AV157" s="12" t="s">
        <v>84</v>
      </c>
      <c r="AW157" s="12" t="s">
        <v>37</v>
      </c>
      <c r="AX157" s="12" t="s">
        <v>74</v>
      </c>
      <c r="AY157" s="254" t="s">
        <v>161</v>
      </c>
    </row>
    <row r="158" s="1" customFormat="1" ht="16.5" customHeight="1">
      <c r="B158" s="46"/>
      <c r="C158" s="221" t="s">
        <v>354</v>
      </c>
      <c r="D158" s="221" t="s">
        <v>164</v>
      </c>
      <c r="E158" s="222" t="s">
        <v>1016</v>
      </c>
      <c r="F158" s="223" t="s">
        <v>1017</v>
      </c>
      <c r="G158" s="224" t="s">
        <v>176</v>
      </c>
      <c r="H158" s="225">
        <v>30</v>
      </c>
      <c r="I158" s="226"/>
      <c r="J158" s="227">
        <f>ROUND(I158*H158,2)</f>
        <v>0</v>
      </c>
      <c r="K158" s="223" t="s">
        <v>168</v>
      </c>
      <c r="L158" s="72"/>
      <c r="M158" s="228" t="s">
        <v>30</v>
      </c>
      <c r="N158" s="229" t="s">
        <v>45</v>
      </c>
      <c r="O158" s="47"/>
      <c r="P158" s="230">
        <f>O158*H158</f>
        <v>0</v>
      </c>
      <c r="Q158" s="230">
        <v>0</v>
      </c>
      <c r="R158" s="230">
        <f>Q158*H158</f>
        <v>0</v>
      </c>
      <c r="S158" s="230">
        <v>0.0025000000000000001</v>
      </c>
      <c r="T158" s="231">
        <f>S158*H158</f>
        <v>0.074999999999999997</v>
      </c>
      <c r="AR158" s="24" t="s">
        <v>169</v>
      </c>
      <c r="AT158" s="24" t="s">
        <v>164</v>
      </c>
      <c r="AU158" s="24" t="s">
        <v>162</v>
      </c>
      <c r="AY158" s="24" t="s">
        <v>161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24" t="s">
        <v>82</v>
      </c>
      <c r="BK158" s="232">
        <f>ROUND(I158*H158,2)</f>
        <v>0</v>
      </c>
      <c r="BL158" s="24" t="s">
        <v>169</v>
      </c>
      <c r="BM158" s="24" t="s">
        <v>1018</v>
      </c>
    </row>
    <row r="159" s="12" customFormat="1">
      <c r="B159" s="244"/>
      <c r="C159" s="245"/>
      <c r="D159" s="235" t="s">
        <v>171</v>
      </c>
      <c r="E159" s="246" t="s">
        <v>30</v>
      </c>
      <c r="F159" s="247" t="s">
        <v>1019</v>
      </c>
      <c r="G159" s="245"/>
      <c r="H159" s="248">
        <v>30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AT159" s="254" t="s">
        <v>171</v>
      </c>
      <c r="AU159" s="254" t="s">
        <v>162</v>
      </c>
      <c r="AV159" s="12" t="s">
        <v>84</v>
      </c>
      <c r="AW159" s="12" t="s">
        <v>37</v>
      </c>
      <c r="AX159" s="12" t="s">
        <v>74</v>
      </c>
      <c r="AY159" s="254" t="s">
        <v>161</v>
      </c>
    </row>
    <row r="160" s="1" customFormat="1" ht="25.5" customHeight="1">
      <c r="B160" s="46"/>
      <c r="C160" s="221" t="s">
        <v>361</v>
      </c>
      <c r="D160" s="221" t="s">
        <v>164</v>
      </c>
      <c r="E160" s="222" t="s">
        <v>1020</v>
      </c>
      <c r="F160" s="223" t="s">
        <v>1021</v>
      </c>
      <c r="G160" s="224" t="s">
        <v>260</v>
      </c>
      <c r="H160" s="225">
        <v>35.899999999999999</v>
      </c>
      <c r="I160" s="226"/>
      <c r="J160" s="227">
        <f>ROUND(I160*H160,2)</f>
        <v>0</v>
      </c>
      <c r="K160" s="223" t="s">
        <v>30</v>
      </c>
      <c r="L160" s="72"/>
      <c r="M160" s="228" t="s">
        <v>30</v>
      </c>
      <c r="N160" s="229" t="s">
        <v>45</v>
      </c>
      <c r="O160" s="47"/>
      <c r="P160" s="230">
        <f>O160*H160</f>
        <v>0</v>
      </c>
      <c r="Q160" s="230">
        <v>0</v>
      </c>
      <c r="R160" s="230">
        <f>Q160*H160</f>
        <v>0</v>
      </c>
      <c r="S160" s="230">
        <v>0.099000000000000005</v>
      </c>
      <c r="T160" s="231">
        <f>S160*H160</f>
        <v>3.5541</v>
      </c>
      <c r="AR160" s="24" t="s">
        <v>169</v>
      </c>
      <c r="AT160" s="24" t="s">
        <v>164</v>
      </c>
      <c r="AU160" s="24" t="s">
        <v>162</v>
      </c>
      <c r="AY160" s="24" t="s">
        <v>161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24" t="s">
        <v>82</v>
      </c>
      <c r="BK160" s="232">
        <f>ROUND(I160*H160,2)</f>
        <v>0</v>
      </c>
      <c r="BL160" s="24" t="s">
        <v>169</v>
      </c>
      <c r="BM160" s="24" t="s">
        <v>1022</v>
      </c>
    </row>
    <row r="161" s="11" customFormat="1">
      <c r="B161" s="233"/>
      <c r="C161" s="234"/>
      <c r="D161" s="235" t="s">
        <v>171</v>
      </c>
      <c r="E161" s="236" t="s">
        <v>30</v>
      </c>
      <c r="F161" s="237" t="s">
        <v>1023</v>
      </c>
      <c r="G161" s="234"/>
      <c r="H161" s="236" t="s">
        <v>30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171</v>
      </c>
      <c r="AU161" s="243" t="s">
        <v>162</v>
      </c>
      <c r="AV161" s="11" t="s">
        <v>82</v>
      </c>
      <c r="AW161" s="11" t="s">
        <v>37</v>
      </c>
      <c r="AX161" s="11" t="s">
        <v>74</v>
      </c>
      <c r="AY161" s="243" t="s">
        <v>161</v>
      </c>
    </row>
    <row r="162" s="12" customFormat="1">
      <c r="B162" s="244"/>
      <c r="C162" s="245"/>
      <c r="D162" s="235" t="s">
        <v>171</v>
      </c>
      <c r="E162" s="246" t="s">
        <v>30</v>
      </c>
      <c r="F162" s="247" t="s">
        <v>1024</v>
      </c>
      <c r="G162" s="245"/>
      <c r="H162" s="248">
        <v>13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AT162" s="254" t="s">
        <v>171</v>
      </c>
      <c r="AU162" s="254" t="s">
        <v>162</v>
      </c>
      <c r="AV162" s="12" t="s">
        <v>84</v>
      </c>
      <c r="AW162" s="12" t="s">
        <v>37</v>
      </c>
      <c r="AX162" s="12" t="s">
        <v>74</v>
      </c>
      <c r="AY162" s="254" t="s">
        <v>161</v>
      </c>
    </row>
    <row r="163" s="11" customFormat="1">
      <c r="B163" s="233"/>
      <c r="C163" s="234"/>
      <c r="D163" s="235" t="s">
        <v>171</v>
      </c>
      <c r="E163" s="236" t="s">
        <v>30</v>
      </c>
      <c r="F163" s="237" t="s">
        <v>1025</v>
      </c>
      <c r="G163" s="234"/>
      <c r="H163" s="236" t="s">
        <v>30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AT163" s="243" t="s">
        <v>171</v>
      </c>
      <c r="AU163" s="243" t="s">
        <v>162</v>
      </c>
      <c r="AV163" s="11" t="s">
        <v>82</v>
      </c>
      <c r="AW163" s="11" t="s">
        <v>37</v>
      </c>
      <c r="AX163" s="11" t="s">
        <v>74</v>
      </c>
      <c r="AY163" s="243" t="s">
        <v>161</v>
      </c>
    </row>
    <row r="164" s="12" customFormat="1">
      <c r="B164" s="244"/>
      <c r="C164" s="245"/>
      <c r="D164" s="235" t="s">
        <v>171</v>
      </c>
      <c r="E164" s="246" t="s">
        <v>30</v>
      </c>
      <c r="F164" s="247" t="s">
        <v>1026</v>
      </c>
      <c r="G164" s="245"/>
      <c r="H164" s="248">
        <v>12.1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AT164" s="254" t="s">
        <v>171</v>
      </c>
      <c r="AU164" s="254" t="s">
        <v>162</v>
      </c>
      <c r="AV164" s="12" t="s">
        <v>84</v>
      </c>
      <c r="AW164" s="12" t="s">
        <v>37</v>
      </c>
      <c r="AX164" s="12" t="s">
        <v>74</v>
      </c>
      <c r="AY164" s="254" t="s">
        <v>161</v>
      </c>
    </row>
    <row r="165" s="11" customFormat="1">
      <c r="B165" s="233"/>
      <c r="C165" s="234"/>
      <c r="D165" s="235" t="s">
        <v>171</v>
      </c>
      <c r="E165" s="236" t="s">
        <v>30</v>
      </c>
      <c r="F165" s="237" t="s">
        <v>1027</v>
      </c>
      <c r="G165" s="234"/>
      <c r="H165" s="236" t="s">
        <v>30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AT165" s="243" t="s">
        <v>171</v>
      </c>
      <c r="AU165" s="243" t="s">
        <v>162</v>
      </c>
      <c r="AV165" s="11" t="s">
        <v>82</v>
      </c>
      <c r="AW165" s="11" t="s">
        <v>37</v>
      </c>
      <c r="AX165" s="11" t="s">
        <v>74</v>
      </c>
      <c r="AY165" s="243" t="s">
        <v>161</v>
      </c>
    </row>
    <row r="166" s="12" customFormat="1">
      <c r="B166" s="244"/>
      <c r="C166" s="245"/>
      <c r="D166" s="235" t="s">
        <v>171</v>
      </c>
      <c r="E166" s="246" t="s">
        <v>30</v>
      </c>
      <c r="F166" s="247" t="s">
        <v>1028</v>
      </c>
      <c r="G166" s="245"/>
      <c r="H166" s="248">
        <v>10.800000000000001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AT166" s="254" t="s">
        <v>171</v>
      </c>
      <c r="AU166" s="254" t="s">
        <v>162</v>
      </c>
      <c r="AV166" s="12" t="s">
        <v>84</v>
      </c>
      <c r="AW166" s="12" t="s">
        <v>37</v>
      </c>
      <c r="AX166" s="12" t="s">
        <v>74</v>
      </c>
      <c r="AY166" s="254" t="s">
        <v>161</v>
      </c>
    </row>
    <row r="167" s="13" customFormat="1">
      <c r="B167" s="255"/>
      <c r="C167" s="256"/>
      <c r="D167" s="235" t="s">
        <v>171</v>
      </c>
      <c r="E167" s="257" t="s">
        <v>30</v>
      </c>
      <c r="F167" s="258" t="s">
        <v>182</v>
      </c>
      <c r="G167" s="256"/>
      <c r="H167" s="259">
        <v>35.899999999999999</v>
      </c>
      <c r="I167" s="260"/>
      <c r="J167" s="256"/>
      <c r="K167" s="256"/>
      <c r="L167" s="261"/>
      <c r="M167" s="262"/>
      <c r="N167" s="263"/>
      <c r="O167" s="263"/>
      <c r="P167" s="263"/>
      <c r="Q167" s="263"/>
      <c r="R167" s="263"/>
      <c r="S167" s="263"/>
      <c r="T167" s="264"/>
      <c r="AT167" s="265" t="s">
        <v>171</v>
      </c>
      <c r="AU167" s="265" t="s">
        <v>162</v>
      </c>
      <c r="AV167" s="13" t="s">
        <v>169</v>
      </c>
      <c r="AW167" s="13" t="s">
        <v>37</v>
      </c>
      <c r="AX167" s="13" t="s">
        <v>82</v>
      </c>
      <c r="AY167" s="265" t="s">
        <v>161</v>
      </c>
    </row>
    <row r="168" s="1" customFormat="1" ht="38.25" customHeight="1">
      <c r="B168" s="46"/>
      <c r="C168" s="221" t="s">
        <v>367</v>
      </c>
      <c r="D168" s="221" t="s">
        <v>164</v>
      </c>
      <c r="E168" s="222" t="s">
        <v>1029</v>
      </c>
      <c r="F168" s="223" t="s">
        <v>1030</v>
      </c>
      <c r="G168" s="224" t="s">
        <v>260</v>
      </c>
      <c r="H168" s="225">
        <v>61.899999999999999</v>
      </c>
      <c r="I168" s="226"/>
      <c r="J168" s="227">
        <f>ROUND(I168*H168,2)</f>
        <v>0</v>
      </c>
      <c r="K168" s="223" t="s">
        <v>30</v>
      </c>
      <c r="L168" s="72"/>
      <c r="M168" s="228" t="s">
        <v>30</v>
      </c>
      <c r="N168" s="229" t="s">
        <v>45</v>
      </c>
      <c r="O168" s="47"/>
      <c r="P168" s="230">
        <f>O168*H168</f>
        <v>0</v>
      </c>
      <c r="Q168" s="230">
        <v>0</v>
      </c>
      <c r="R168" s="230">
        <f>Q168*H168</f>
        <v>0</v>
      </c>
      <c r="S168" s="230">
        <v>0.033000000000000002</v>
      </c>
      <c r="T168" s="231">
        <f>S168*H168</f>
        <v>2.0427</v>
      </c>
      <c r="AR168" s="24" t="s">
        <v>169</v>
      </c>
      <c r="AT168" s="24" t="s">
        <v>164</v>
      </c>
      <c r="AU168" s="24" t="s">
        <v>162</v>
      </c>
      <c r="AY168" s="24" t="s">
        <v>161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24" t="s">
        <v>82</v>
      </c>
      <c r="BK168" s="232">
        <f>ROUND(I168*H168,2)</f>
        <v>0</v>
      </c>
      <c r="BL168" s="24" t="s">
        <v>169</v>
      </c>
      <c r="BM168" s="24" t="s">
        <v>1031</v>
      </c>
    </row>
    <row r="169" s="12" customFormat="1">
      <c r="B169" s="244"/>
      <c r="C169" s="245"/>
      <c r="D169" s="235" t="s">
        <v>171</v>
      </c>
      <c r="E169" s="246" t="s">
        <v>30</v>
      </c>
      <c r="F169" s="247" t="s">
        <v>1032</v>
      </c>
      <c r="G169" s="245"/>
      <c r="H169" s="248">
        <v>61.899999999999999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AT169" s="254" t="s">
        <v>171</v>
      </c>
      <c r="AU169" s="254" t="s">
        <v>162</v>
      </c>
      <c r="AV169" s="12" t="s">
        <v>84</v>
      </c>
      <c r="AW169" s="12" t="s">
        <v>37</v>
      </c>
      <c r="AX169" s="12" t="s">
        <v>74</v>
      </c>
      <c r="AY169" s="254" t="s">
        <v>161</v>
      </c>
    </row>
    <row r="170" s="13" customFormat="1">
      <c r="B170" s="255"/>
      <c r="C170" s="256"/>
      <c r="D170" s="235" t="s">
        <v>171</v>
      </c>
      <c r="E170" s="257" t="s">
        <v>30</v>
      </c>
      <c r="F170" s="258" t="s">
        <v>182</v>
      </c>
      <c r="G170" s="256"/>
      <c r="H170" s="259">
        <v>61.899999999999999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AT170" s="265" t="s">
        <v>171</v>
      </c>
      <c r="AU170" s="265" t="s">
        <v>162</v>
      </c>
      <c r="AV170" s="13" t="s">
        <v>169</v>
      </c>
      <c r="AW170" s="13" t="s">
        <v>37</v>
      </c>
      <c r="AX170" s="13" t="s">
        <v>82</v>
      </c>
      <c r="AY170" s="265" t="s">
        <v>161</v>
      </c>
    </row>
    <row r="171" s="10" customFormat="1" ht="29.88" customHeight="1">
      <c r="B171" s="205"/>
      <c r="C171" s="206"/>
      <c r="D171" s="207" t="s">
        <v>73</v>
      </c>
      <c r="E171" s="219" t="s">
        <v>394</v>
      </c>
      <c r="F171" s="219" t="s">
        <v>395</v>
      </c>
      <c r="G171" s="206"/>
      <c r="H171" s="206"/>
      <c r="I171" s="209"/>
      <c r="J171" s="220">
        <f>BK171</f>
        <v>0</v>
      </c>
      <c r="K171" s="206"/>
      <c r="L171" s="211"/>
      <c r="M171" s="212"/>
      <c r="N171" s="213"/>
      <c r="O171" s="213"/>
      <c r="P171" s="214">
        <f>SUM(P172:P181)</f>
        <v>0</v>
      </c>
      <c r="Q171" s="213"/>
      <c r="R171" s="214">
        <f>SUM(R172:R181)</f>
        <v>0</v>
      </c>
      <c r="S171" s="213"/>
      <c r="T171" s="215">
        <f>SUM(T172:T181)</f>
        <v>0</v>
      </c>
      <c r="AR171" s="216" t="s">
        <v>82</v>
      </c>
      <c r="AT171" s="217" t="s">
        <v>73</v>
      </c>
      <c r="AU171" s="217" t="s">
        <v>82</v>
      </c>
      <c r="AY171" s="216" t="s">
        <v>161</v>
      </c>
      <c r="BK171" s="218">
        <f>SUM(BK172:BK181)</f>
        <v>0</v>
      </c>
    </row>
    <row r="172" s="1" customFormat="1" ht="25.5" customHeight="1">
      <c r="B172" s="46"/>
      <c r="C172" s="221" t="s">
        <v>372</v>
      </c>
      <c r="D172" s="221" t="s">
        <v>164</v>
      </c>
      <c r="E172" s="222" t="s">
        <v>1033</v>
      </c>
      <c r="F172" s="223" t="s">
        <v>1034</v>
      </c>
      <c r="G172" s="224" t="s">
        <v>167</v>
      </c>
      <c r="H172" s="225">
        <v>6.8230000000000004</v>
      </c>
      <c r="I172" s="226"/>
      <c r="J172" s="227">
        <f>ROUND(I172*H172,2)</f>
        <v>0</v>
      </c>
      <c r="K172" s="223" t="s">
        <v>168</v>
      </c>
      <c r="L172" s="72"/>
      <c r="M172" s="228" t="s">
        <v>30</v>
      </c>
      <c r="N172" s="229" t="s">
        <v>45</v>
      </c>
      <c r="O172" s="47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AR172" s="24" t="s">
        <v>169</v>
      </c>
      <c r="AT172" s="24" t="s">
        <v>164</v>
      </c>
      <c r="AU172" s="24" t="s">
        <v>84</v>
      </c>
      <c r="AY172" s="24" t="s">
        <v>161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24" t="s">
        <v>82</v>
      </c>
      <c r="BK172" s="232">
        <f>ROUND(I172*H172,2)</f>
        <v>0</v>
      </c>
      <c r="BL172" s="24" t="s">
        <v>169</v>
      </c>
      <c r="BM172" s="24" t="s">
        <v>1035</v>
      </c>
    </row>
    <row r="173" s="1" customFormat="1" ht="25.5" customHeight="1">
      <c r="B173" s="46"/>
      <c r="C173" s="221" t="s">
        <v>377</v>
      </c>
      <c r="D173" s="221" t="s">
        <v>164</v>
      </c>
      <c r="E173" s="222" t="s">
        <v>401</v>
      </c>
      <c r="F173" s="223" t="s">
        <v>402</v>
      </c>
      <c r="G173" s="224" t="s">
        <v>167</v>
      </c>
      <c r="H173" s="225">
        <v>6.8230000000000004</v>
      </c>
      <c r="I173" s="226"/>
      <c r="J173" s="227">
        <f>ROUND(I173*H173,2)</f>
        <v>0</v>
      </c>
      <c r="K173" s="223" t="s">
        <v>168</v>
      </c>
      <c r="L173" s="72"/>
      <c r="M173" s="228" t="s">
        <v>30</v>
      </c>
      <c r="N173" s="229" t="s">
        <v>45</v>
      </c>
      <c r="O173" s="47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AR173" s="24" t="s">
        <v>169</v>
      </c>
      <c r="AT173" s="24" t="s">
        <v>164</v>
      </c>
      <c r="AU173" s="24" t="s">
        <v>84</v>
      </c>
      <c r="AY173" s="24" t="s">
        <v>161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24" t="s">
        <v>82</v>
      </c>
      <c r="BK173" s="232">
        <f>ROUND(I173*H173,2)</f>
        <v>0</v>
      </c>
      <c r="BL173" s="24" t="s">
        <v>169</v>
      </c>
      <c r="BM173" s="24" t="s">
        <v>1036</v>
      </c>
    </row>
    <row r="174" s="1" customFormat="1" ht="25.5" customHeight="1">
      <c r="B174" s="46"/>
      <c r="C174" s="221" t="s">
        <v>382</v>
      </c>
      <c r="D174" s="221" t="s">
        <v>164</v>
      </c>
      <c r="E174" s="222" t="s">
        <v>405</v>
      </c>
      <c r="F174" s="223" t="s">
        <v>406</v>
      </c>
      <c r="G174" s="224" t="s">
        <v>167</v>
      </c>
      <c r="H174" s="225">
        <v>163.75200000000001</v>
      </c>
      <c r="I174" s="226"/>
      <c r="J174" s="227">
        <f>ROUND(I174*H174,2)</f>
        <v>0</v>
      </c>
      <c r="K174" s="223" t="s">
        <v>168</v>
      </c>
      <c r="L174" s="72"/>
      <c r="M174" s="228" t="s">
        <v>30</v>
      </c>
      <c r="N174" s="229" t="s">
        <v>45</v>
      </c>
      <c r="O174" s="47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AR174" s="24" t="s">
        <v>169</v>
      </c>
      <c r="AT174" s="24" t="s">
        <v>164</v>
      </c>
      <c r="AU174" s="24" t="s">
        <v>84</v>
      </c>
      <c r="AY174" s="24" t="s">
        <v>161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24" t="s">
        <v>82</v>
      </c>
      <c r="BK174" s="232">
        <f>ROUND(I174*H174,2)</f>
        <v>0</v>
      </c>
      <c r="BL174" s="24" t="s">
        <v>169</v>
      </c>
      <c r="BM174" s="24" t="s">
        <v>1037</v>
      </c>
    </row>
    <row r="175" s="12" customFormat="1">
      <c r="B175" s="244"/>
      <c r="C175" s="245"/>
      <c r="D175" s="235" t="s">
        <v>171</v>
      </c>
      <c r="E175" s="245"/>
      <c r="F175" s="247" t="s">
        <v>1038</v>
      </c>
      <c r="G175" s="245"/>
      <c r="H175" s="248">
        <v>163.75200000000001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AT175" s="254" t="s">
        <v>171</v>
      </c>
      <c r="AU175" s="254" t="s">
        <v>84</v>
      </c>
      <c r="AV175" s="12" t="s">
        <v>84</v>
      </c>
      <c r="AW175" s="12" t="s">
        <v>6</v>
      </c>
      <c r="AX175" s="12" t="s">
        <v>82</v>
      </c>
      <c r="AY175" s="254" t="s">
        <v>161</v>
      </c>
    </row>
    <row r="176" s="1" customFormat="1" ht="25.5" customHeight="1">
      <c r="B176" s="46"/>
      <c r="C176" s="221" t="s">
        <v>388</v>
      </c>
      <c r="D176" s="221" t="s">
        <v>164</v>
      </c>
      <c r="E176" s="222" t="s">
        <v>1039</v>
      </c>
      <c r="F176" s="223" t="s">
        <v>1040</v>
      </c>
      <c r="G176" s="224" t="s">
        <v>167</v>
      </c>
      <c r="H176" s="225">
        <v>0.46000000000000002</v>
      </c>
      <c r="I176" s="226"/>
      <c r="J176" s="227">
        <f>ROUND(I176*H176,2)</f>
        <v>0</v>
      </c>
      <c r="K176" s="223" t="s">
        <v>168</v>
      </c>
      <c r="L176" s="72"/>
      <c r="M176" s="228" t="s">
        <v>30</v>
      </c>
      <c r="N176" s="229" t="s">
        <v>45</v>
      </c>
      <c r="O176" s="47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AR176" s="24" t="s">
        <v>169</v>
      </c>
      <c r="AT176" s="24" t="s">
        <v>164</v>
      </c>
      <c r="AU176" s="24" t="s">
        <v>84</v>
      </c>
      <c r="AY176" s="24" t="s">
        <v>161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24" t="s">
        <v>82</v>
      </c>
      <c r="BK176" s="232">
        <f>ROUND(I176*H176,2)</f>
        <v>0</v>
      </c>
      <c r="BL176" s="24" t="s">
        <v>169</v>
      </c>
      <c r="BM176" s="24" t="s">
        <v>1041</v>
      </c>
    </row>
    <row r="177" s="1" customFormat="1" ht="38.25" customHeight="1">
      <c r="B177" s="46"/>
      <c r="C177" s="221" t="s">
        <v>396</v>
      </c>
      <c r="D177" s="221" t="s">
        <v>164</v>
      </c>
      <c r="E177" s="222" t="s">
        <v>410</v>
      </c>
      <c r="F177" s="223" t="s">
        <v>411</v>
      </c>
      <c r="G177" s="224" t="s">
        <v>167</v>
      </c>
      <c r="H177" s="225">
        <v>6.0410000000000004</v>
      </c>
      <c r="I177" s="226"/>
      <c r="J177" s="227">
        <f>ROUND(I177*H177,2)</f>
        <v>0</v>
      </c>
      <c r="K177" s="223" t="s">
        <v>168</v>
      </c>
      <c r="L177" s="72"/>
      <c r="M177" s="228" t="s">
        <v>30</v>
      </c>
      <c r="N177" s="229" t="s">
        <v>45</v>
      </c>
      <c r="O177" s="47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AR177" s="24" t="s">
        <v>169</v>
      </c>
      <c r="AT177" s="24" t="s">
        <v>164</v>
      </c>
      <c r="AU177" s="24" t="s">
        <v>84</v>
      </c>
      <c r="AY177" s="24" t="s">
        <v>161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24" t="s">
        <v>82</v>
      </c>
      <c r="BK177" s="232">
        <f>ROUND(I177*H177,2)</f>
        <v>0</v>
      </c>
      <c r="BL177" s="24" t="s">
        <v>169</v>
      </c>
      <c r="BM177" s="24" t="s">
        <v>1042</v>
      </c>
    </row>
    <row r="178" s="12" customFormat="1">
      <c r="B178" s="244"/>
      <c r="C178" s="245"/>
      <c r="D178" s="235" t="s">
        <v>171</v>
      </c>
      <c r="E178" s="246" t="s">
        <v>30</v>
      </c>
      <c r="F178" s="247" t="s">
        <v>1043</v>
      </c>
      <c r="G178" s="245"/>
      <c r="H178" s="248">
        <v>6.7510000000000003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AT178" s="254" t="s">
        <v>171</v>
      </c>
      <c r="AU178" s="254" t="s">
        <v>84</v>
      </c>
      <c r="AV178" s="12" t="s">
        <v>84</v>
      </c>
      <c r="AW178" s="12" t="s">
        <v>37</v>
      </c>
      <c r="AX178" s="12" t="s">
        <v>74</v>
      </c>
      <c r="AY178" s="254" t="s">
        <v>161</v>
      </c>
    </row>
    <row r="179" s="12" customFormat="1">
      <c r="B179" s="244"/>
      <c r="C179" s="245"/>
      <c r="D179" s="235" t="s">
        <v>171</v>
      </c>
      <c r="E179" s="246" t="s">
        <v>30</v>
      </c>
      <c r="F179" s="247" t="s">
        <v>1044</v>
      </c>
      <c r="G179" s="245"/>
      <c r="H179" s="248">
        <v>-0.25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AT179" s="254" t="s">
        <v>171</v>
      </c>
      <c r="AU179" s="254" t="s">
        <v>84</v>
      </c>
      <c r="AV179" s="12" t="s">
        <v>84</v>
      </c>
      <c r="AW179" s="12" t="s">
        <v>37</v>
      </c>
      <c r="AX179" s="12" t="s">
        <v>74</v>
      </c>
      <c r="AY179" s="254" t="s">
        <v>161</v>
      </c>
    </row>
    <row r="180" s="12" customFormat="1">
      <c r="B180" s="244"/>
      <c r="C180" s="245"/>
      <c r="D180" s="235" t="s">
        <v>171</v>
      </c>
      <c r="E180" s="246" t="s">
        <v>30</v>
      </c>
      <c r="F180" s="247" t="s">
        <v>1045</v>
      </c>
      <c r="G180" s="245"/>
      <c r="H180" s="248">
        <v>-0.46000000000000002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AT180" s="254" t="s">
        <v>171</v>
      </c>
      <c r="AU180" s="254" t="s">
        <v>84</v>
      </c>
      <c r="AV180" s="12" t="s">
        <v>84</v>
      </c>
      <c r="AW180" s="12" t="s">
        <v>37</v>
      </c>
      <c r="AX180" s="12" t="s">
        <v>74</v>
      </c>
      <c r="AY180" s="254" t="s">
        <v>161</v>
      </c>
    </row>
    <row r="181" s="1" customFormat="1" ht="16.5" customHeight="1">
      <c r="B181" s="46"/>
      <c r="C181" s="221" t="s">
        <v>400</v>
      </c>
      <c r="D181" s="221" t="s">
        <v>164</v>
      </c>
      <c r="E181" s="222" t="s">
        <v>1046</v>
      </c>
      <c r="F181" s="223" t="s">
        <v>1047</v>
      </c>
      <c r="G181" s="224" t="s">
        <v>167</v>
      </c>
      <c r="H181" s="225">
        <v>0.23000000000000001</v>
      </c>
      <c r="I181" s="226"/>
      <c r="J181" s="227">
        <f>ROUND(I181*H181,2)</f>
        <v>0</v>
      </c>
      <c r="K181" s="223" t="s">
        <v>30</v>
      </c>
      <c r="L181" s="72"/>
      <c r="M181" s="228" t="s">
        <v>30</v>
      </c>
      <c r="N181" s="229" t="s">
        <v>45</v>
      </c>
      <c r="O181" s="47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AR181" s="24" t="s">
        <v>169</v>
      </c>
      <c r="AT181" s="24" t="s">
        <v>164</v>
      </c>
      <c r="AU181" s="24" t="s">
        <v>84</v>
      </c>
      <c r="AY181" s="24" t="s">
        <v>161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24" t="s">
        <v>82</v>
      </c>
      <c r="BK181" s="232">
        <f>ROUND(I181*H181,2)</f>
        <v>0</v>
      </c>
      <c r="BL181" s="24" t="s">
        <v>169</v>
      </c>
      <c r="BM181" s="24" t="s">
        <v>1048</v>
      </c>
    </row>
    <row r="182" s="10" customFormat="1" ht="29.88" customHeight="1">
      <c r="B182" s="205"/>
      <c r="C182" s="206"/>
      <c r="D182" s="207" t="s">
        <v>73</v>
      </c>
      <c r="E182" s="219" t="s">
        <v>413</v>
      </c>
      <c r="F182" s="219" t="s">
        <v>1049</v>
      </c>
      <c r="G182" s="206"/>
      <c r="H182" s="206"/>
      <c r="I182" s="209"/>
      <c r="J182" s="220">
        <f>BK182</f>
        <v>0</v>
      </c>
      <c r="K182" s="206"/>
      <c r="L182" s="211"/>
      <c r="M182" s="212"/>
      <c r="N182" s="213"/>
      <c r="O182" s="213"/>
      <c r="P182" s="214">
        <f>P183</f>
        <v>0</v>
      </c>
      <c r="Q182" s="213"/>
      <c r="R182" s="214">
        <f>R183</f>
        <v>0</v>
      </c>
      <c r="S182" s="213"/>
      <c r="T182" s="215">
        <f>T183</f>
        <v>0</v>
      </c>
      <c r="AR182" s="216" t="s">
        <v>82</v>
      </c>
      <c r="AT182" s="217" t="s">
        <v>73</v>
      </c>
      <c r="AU182" s="217" t="s">
        <v>82</v>
      </c>
      <c r="AY182" s="216" t="s">
        <v>161</v>
      </c>
      <c r="BK182" s="218">
        <f>BK183</f>
        <v>0</v>
      </c>
    </row>
    <row r="183" s="1" customFormat="1" ht="38.25" customHeight="1">
      <c r="B183" s="46"/>
      <c r="C183" s="221" t="s">
        <v>404</v>
      </c>
      <c r="D183" s="221" t="s">
        <v>164</v>
      </c>
      <c r="E183" s="222" t="s">
        <v>1050</v>
      </c>
      <c r="F183" s="223" t="s">
        <v>1051</v>
      </c>
      <c r="G183" s="224" t="s">
        <v>167</v>
      </c>
      <c r="H183" s="225">
        <v>11.683</v>
      </c>
      <c r="I183" s="226"/>
      <c r="J183" s="227">
        <f>ROUND(I183*H183,2)</f>
        <v>0</v>
      </c>
      <c r="K183" s="223" t="s">
        <v>168</v>
      </c>
      <c r="L183" s="72"/>
      <c r="M183" s="228" t="s">
        <v>30</v>
      </c>
      <c r="N183" s="229" t="s">
        <v>45</v>
      </c>
      <c r="O183" s="47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AR183" s="24" t="s">
        <v>169</v>
      </c>
      <c r="AT183" s="24" t="s">
        <v>164</v>
      </c>
      <c r="AU183" s="24" t="s">
        <v>84</v>
      </c>
      <c r="AY183" s="24" t="s">
        <v>161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24" t="s">
        <v>82</v>
      </c>
      <c r="BK183" s="232">
        <f>ROUND(I183*H183,2)</f>
        <v>0</v>
      </c>
      <c r="BL183" s="24" t="s">
        <v>169</v>
      </c>
      <c r="BM183" s="24" t="s">
        <v>1052</v>
      </c>
    </row>
    <row r="184" s="10" customFormat="1" ht="37.44001" customHeight="1">
      <c r="B184" s="205"/>
      <c r="C184" s="206"/>
      <c r="D184" s="207" t="s">
        <v>73</v>
      </c>
      <c r="E184" s="208" t="s">
        <v>419</v>
      </c>
      <c r="F184" s="208" t="s">
        <v>420</v>
      </c>
      <c r="G184" s="206"/>
      <c r="H184" s="206"/>
      <c r="I184" s="209"/>
      <c r="J184" s="210">
        <f>BK184</f>
        <v>0</v>
      </c>
      <c r="K184" s="206"/>
      <c r="L184" s="211"/>
      <c r="M184" s="212"/>
      <c r="N184" s="213"/>
      <c r="O184" s="213"/>
      <c r="P184" s="214">
        <f>P185+P200+P215+P252+P261</f>
        <v>0</v>
      </c>
      <c r="Q184" s="213"/>
      <c r="R184" s="214">
        <f>R185+R200+R215+R252+R261</f>
        <v>0.27966342</v>
      </c>
      <c r="S184" s="213"/>
      <c r="T184" s="215">
        <f>T185+T200+T215+T252+T261</f>
        <v>0.072000359999999999</v>
      </c>
      <c r="AR184" s="216" t="s">
        <v>84</v>
      </c>
      <c r="AT184" s="217" t="s">
        <v>73</v>
      </c>
      <c r="AU184" s="217" t="s">
        <v>74</v>
      </c>
      <c r="AY184" s="216" t="s">
        <v>161</v>
      </c>
      <c r="BK184" s="218">
        <f>BK185+BK200+BK215+BK252+BK261</f>
        <v>0</v>
      </c>
    </row>
    <row r="185" s="10" customFormat="1" ht="19.92" customHeight="1">
      <c r="B185" s="205"/>
      <c r="C185" s="206"/>
      <c r="D185" s="207" t="s">
        <v>73</v>
      </c>
      <c r="E185" s="219" t="s">
        <v>450</v>
      </c>
      <c r="F185" s="219" t="s">
        <v>1053</v>
      </c>
      <c r="G185" s="206"/>
      <c r="H185" s="206"/>
      <c r="I185" s="209"/>
      <c r="J185" s="220">
        <f>BK185</f>
        <v>0</v>
      </c>
      <c r="K185" s="206"/>
      <c r="L185" s="211"/>
      <c r="M185" s="212"/>
      <c r="N185" s="213"/>
      <c r="O185" s="213"/>
      <c r="P185" s="214">
        <f>SUM(P186:P199)</f>
        <v>0</v>
      </c>
      <c r="Q185" s="213"/>
      <c r="R185" s="214">
        <f>SUM(R186:R199)</f>
        <v>0.014360000000000001</v>
      </c>
      <c r="S185" s="213"/>
      <c r="T185" s="215">
        <f>SUM(T186:T199)</f>
        <v>0</v>
      </c>
      <c r="AR185" s="216" t="s">
        <v>82</v>
      </c>
      <c r="AT185" s="217" t="s">
        <v>73</v>
      </c>
      <c r="AU185" s="217" t="s">
        <v>82</v>
      </c>
      <c r="AY185" s="216" t="s">
        <v>161</v>
      </c>
      <c r="BK185" s="218">
        <f>SUM(BK186:BK199)</f>
        <v>0</v>
      </c>
    </row>
    <row r="186" s="1" customFormat="1" ht="51" customHeight="1">
      <c r="B186" s="46"/>
      <c r="C186" s="221" t="s">
        <v>409</v>
      </c>
      <c r="D186" s="221" t="s">
        <v>164</v>
      </c>
      <c r="E186" s="222" t="s">
        <v>1054</v>
      </c>
      <c r="F186" s="223" t="s">
        <v>1055</v>
      </c>
      <c r="G186" s="224" t="s">
        <v>260</v>
      </c>
      <c r="H186" s="225">
        <v>107.5</v>
      </c>
      <c r="I186" s="226"/>
      <c r="J186" s="227">
        <f>ROUND(I186*H186,2)</f>
        <v>0</v>
      </c>
      <c r="K186" s="223" t="s">
        <v>168</v>
      </c>
      <c r="L186" s="72"/>
      <c r="M186" s="228" t="s">
        <v>30</v>
      </c>
      <c r="N186" s="229" t="s">
        <v>45</v>
      </c>
      <c r="O186" s="47"/>
      <c r="P186" s="230">
        <f>O186*H186</f>
        <v>0</v>
      </c>
      <c r="Q186" s="230">
        <v>9.0000000000000006E-05</v>
      </c>
      <c r="R186" s="230">
        <f>Q186*H186</f>
        <v>0.0096750000000000013</v>
      </c>
      <c r="S186" s="230">
        <v>0</v>
      </c>
      <c r="T186" s="231">
        <f>S186*H186</f>
        <v>0</v>
      </c>
      <c r="AR186" s="24" t="s">
        <v>263</v>
      </c>
      <c r="AT186" s="24" t="s">
        <v>164</v>
      </c>
      <c r="AU186" s="24" t="s">
        <v>84</v>
      </c>
      <c r="AY186" s="24" t="s">
        <v>161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24" t="s">
        <v>82</v>
      </c>
      <c r="BK186" s="232">
        <f>ROUND(I186*H186,2)</f>
        <v>0</v>
      </c>
      <c r="BL186" s="24" t="s">
        <v>263</v>
      </c>
      <c r="BM186" s="24" t="s">
        <v>1056</v>
      </c>
    </row>
    <row r="187" s="12" customFormat="1">
      <c r="B187" s="244"/>
      <c r="C187" s="245"/>
      <c r="D187" s="235" t="s">
        <v>171</v>
      </c>
      <c r="E187" s="246" t="s">
        <v>30</v>
      </c>
      <c r="F187" s="247" t="s">
        <v>1057</v>
      </c>
      <c r="G187" s="245"/>
      <c r="H187" s="248">
        <v>57.5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AT187" s="254" t="s">
        <v>171</v>
      </c>
      <c r="AU187" s="254" t="s">
        <v>84</v>
      </c>
      <c r="AV187" s="12" t="s">
        <v>84</v>
      </c>
      <c r="AW187" s="12" t="s">
        <v>37</v>
      </c>
      <c r="AX187" s="12" t="s">
        <v>74</v>
      </c>
      <c r="AY187" s="254" t="s">
        <v>161</v>
      </c>
    </row>
    <row r="188" s="12" customFormat="1">
      <c r="B188" s="244"/>
      <c r="C188" s="245"/>
      <c r="D188" s="235" t="s">
        <v>171</v>
      </c>
      <c r="E188" s="246" t="s">
        <v>30</v>
      </c>
      <c r="F188" s="247" t="s">
        <v>1058</v>
      </c>
      <c r="G188" s="245"/>
      <c r="H188" s="248">
        <v>15.5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AT188" s="254" t="s">
        <v>171</v>
      </c>
      <c r="AU188" s="254" t="s">
        <v>84</v>
      </c>
      <c r="AV188" s="12" t="s">
        <v>84</v>
      </c>
      <c r="AW188" s="12" t="s">
        <v>37</v>
      </c>
      <c r="AX188" s="12" t="s">
        <v>74</v>
      </c>
      <c r="AY188" s="254" t="s">
        <v>161</v>
      </c>
    </row>
    <row r="189" s="12" customFormat="1">
      <c r="B189" s="244"/>
      <c r="C189" s="245"/>
      <c r="D189" s="235" t="s">
        <v>171</v>
      </c>
      <c r="E189" s="246" t="s">
        <v>30</v>
      </c>
      <c r="F189" s="247" t="s">
        <v>1059</v>
      </c>
      <c r="G189" s="245"/>
      <c r="H189" s="248">
        <v>18.5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AT189" s="254" t="s">
        <v>171</v>
      </c>
      <c r="AU189" s="254" t="s">
        <v>84</v>
      </c>
      <c r="AV189" s="12" t="s">
        <v>84</v>
      </c>
      <c r="AW189" s="12" t="s">
        <v>37</v>
      </c>
      <c r="AX189" s="12" t="s">
        <v>74</v>
      </c>
      <c r="AY189" s="254" t="s">
        <v>161</v>
      </c>
    </row>
    <row r="190" s="12" customFormat="1">
      <c r="B190" s="244"/>
      <c r="C190" s="245"/>
      <c r="D190" s="235" t="s">
        <v>171</v>
      </c>
      <c r="E190" s="246" t="s">
        <v>30</v>
      </c>
      <c r="F190" s="247" t="s">
        <v>1060</v>
      </c>
      <c r="G190" s="245"/>
      <c r="H190" s="248">
        <v>16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AT190" s="254" t="s">
        <v>171</v>
      </c>
      <c r="AU190" s="254" t="s">
        <v>84</v>
      </c>
      <c r="AV190" s="12" t="s">
        <v>84</v>
      </c>
      <c r="AW190" s="12" t="s">
        <v>37</v>
      </c>
      <c r="AX190" s="12" t="s">
        <v>74</v>
      </c>
      <c r="AY190" s="254" t="s">
        <v>161</v>
      </c>
    </row>
    <row r="191" s="1" customFormat="1" ht="16.5" customHeight="1">
      <c r="B191" s="46"/>
      <c r="C191" s="277" t="s">
        <v>415</v>
      </c>
      <c r="D191" s="277" t="s">
        <v>430</v>
      </c>
      <c r="E191" s="278" t="s">
        <v>1061</v>
      </c>
      <c r="F191" s="279" t="s">
        <v>1062</v>
      </c>
      <c r="G191" s="280" t="s">
        <v>260</v>
      </c>
      <c r="H191" s="281">
        <v>17</v>
      </c>
      <c r="I191" s="282"/>
      <c r="J191" s="283">
        <f>ROUND(I191*H191,2)</f>
        <v>0</v>
      </c>
      <c r="K191" s="279" t="s">
        <v>168</v>
      </c>
      <c r="L191" s="284"/>
      <c r="M191" s="285" t="s">
        <v>30</v>
      </c>
      <c r="N191" s="286" t="s">
        <v>45</v>
      </c>
      <c r="O191" s="47"/>
      <c r="P191" s="230">
        <f>O191*H191</f>
        <v>0</v>
      </c>
      <c r="Q191" s="230">
        <v>2.0000000000000002E-05</v>
      </c>
      <c r="R191" s="230">
        <f>Q191*H191</f>
        <v>0.00034000000000000002</v>
      </c>
      <c r="S191" s="230">
        <v>0</v>
      </c>
      <c r="T191" s="231">
        <f>S191*H191</f>
        <v>0</v>
      </c>
      <c r="AR191" s="24" t="s">
        <v>367</v>
      </c>
      <c r="AT191" s="24" t="s">
        <v>430</v>
      </c>
      <c r="AU191" s="24" t="s">
        <v>84</v>
      </c>
      <c r="AY191" s="24" t="s">
        <v>161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24" t="s">
        <v>82</v>
      </c>
      <c r="BK191" s="232">
        <f>ROUND(I191*H191,2)</f>
        <v>0</v>
      </c>
      <c r="BL191" s="24" t="s">
        <v>263</v>
      </c>
      <c r="BM191" s="24" t="s">
        <v>1063</v>
      </c>
    </row>
    <row r="192" s="1" customFormat="1" ht="16.5" customHeight="1">
      <c r="B192" s="46"/>
      <c r="C192" s="277" t="s">
        <v>423</v>
      </c>
      <c r="D192" s="277" t="s">
        <v>430</v>
      </c>
      <c r="E192" s="278" t="s">
        <v>1064</v>
      </c>
      <c r="F192" s="279" t="s">
        <v>1065</v>
      </c>
      <c r="G192" s="280" t="s">
        <v>260</v>
      </c>
      <c r="H192" s="281">
        <v>40.5</v>
      </c>
      <c r="I192" s="282"/>
      <c r="J192" s="283">
        <f>ROUND(I192*H192,2)</f>
        <v>0</v>
      </c>
      <c r="K192" s="279" t="s">
        <v>168</v>
      </c>
      <c r="L192" s="284"/>
      <c r="M192" s="285" t="s">
        <v>30</v>
      </c>
      <c r="N192" s="286" t="s">
        <v>45</v>
      </c>
      <c r="O192" s="47"/>
      <c r="P192" s="230">
        <f>O192*H192</f>
        <v>0</v>
      </c>
      <c r="Q192" s="230">
        <v>4.0000000000000003E-05</v>
      </c>
      <c r="R192" s="230">
        <f>Q192*H192</f>
        <v>0.0016200000000000001</v>
      </c>
      <c r="S192" s="230">
        <v>0</v>
      </c>
      <c r="T192" s="231">
        <f>S192*H192</f>
        <v>0</v>
      </c>
      <c r="AR192" s="24" t="s">
        <v>367</v>
      </c>
      <c r="AT192" s="24" t="s">
        <v>430</v>
      </c>
      <c r="AU192" s="24" t="s">
        <v>84</v>
      </c>
      <c r="AY192" s="24" t="s">
        <v>161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24" t="s">
        <v>82</v>
      </c>
      <c r="BK192" s="232">
        <f>ROUND(I192*H192,2)</f>
        <v>0</v>
      </c>
      <c r="BL192" s="24" t="s">
        <v>263</v>
      </c>
      <c r="BM192" s="24" t="s">
        <v>1066</v>
      </c>
    </row>
    <row r="193" s="1" customFormat="1" ht="16.5" customHeight="1">
      <c r="B193" s="46"/>
      <c r="C193" s="277" t="s">
        <v>429</v>
      </c>
      <c r="D193" s="277" t="s">
        <v>430</v>
      </c>
      <c r="E193" s="278" t="s">
        <v>1067</v>
      </c>
      <c r="F193" s="279" t="s">
        <v>1068</v>
      </c>
      <c r="G193" s="280" t="s">
        <v>260</v>
      </c>
      <c r="H193" s="281">
        <v>6</v>
      </c>
      <c r="I193" s="282"/>
      <c r="J193" s="283">
        <f>ROUND(I193*H193,2)</f>
        <v>0</v>
      </c>
      <c r="K193" s="279" t="s">
        <v>168</v>
      </c>
      <c r="L193" s="284"/>
      <c r="M193" s="285" t="s">
        <v>30</v>
      </c>
      <c r="N193" s="286" t="s">
        <v>45</v>
      </c>
      <c r="O193" s="47"/>
      <c r="P193" s="230">
        <f>O193*H193</f>
        <v>0</v>
      </c>
      <c r="Q193" s="230">
        <v>2.0000000000000002E-05</v>
      </c>
      <c r="R193" s="230">
        <f>Q193*H193</f>
        <v>0.00012000000000000002</v>
      </c>
      <c r="S193" s="230">
        <v>0</v>
      </c>
      <c r="T193" s="231">
        <f>S193*H193</f>
        <v>0</v>
      </c>
      <c r="AR193" s="24" t="s">
        <v>367</v>
      </c>
      <c r="AT193" s="24" t="s">
        <v>430</v>
      </c>
      <c r="AU193" s="24" t="s">
        <v>84</v>
      </c>
      <c r="AY193" s="24" t="s">
        <v>161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24" t="s">
        <v>82</v>
      </c>
      <c r="BK193" s="232">
        <f>ROUND(I193*H193,2)</f>
        <v>0</v>
      </c>
      <c r="BL193" s="24" t="s">
        <v>263</v>
      </c>
      <c r="BM193" s="24" t="s">
        <v>1069</v>
      </c>
    </row>
    <row r="194" s="1" customFormat="1" ht="16.5" customHeight="1">
      <c r="B194" s="46"/>
      <c r="C194" s="277" t="s">
        <v>436</v>
      </c>
      <c r="D194" s="277" t="s">
        <v>430</v>
      </c>
      <c r="E194" s="278" t="s">
        <v>1070</v>
      </c>
      <c r="F194" s="279" t="s">
        <v>1071</v>
      </c>
      <c r="G194" s="280" t="s">
        <v>260</v>
      </c>
      <c r="H194" s="281">
        <v>9.5</v>
      </c>
      <c r="I194" s="282"/>
      <c r="J194" s="283">
        <f>ROUND(I194*H194,2)</f>
        <v>0</v>
      </c>
      <c r="K194" s="279" t="s">
        <v>168</v>
      </c>
      <c r="L194" s="284"/>
      <c r="M194" s="285" t="s">
        <v>30</v>
      </c>
      <c r="N194" s="286" t="s">
        <v>45</v>
      </c>
      <c r="O194" s="47"/>
      <c r="P194" s="230">
        <f>O194*H194</f>
        <v>0</v>
      </c>
      <c r="Q194" s="230">
        <v>5.0000000000000002E-05</v>
      </c>
      <c r="R194" s="230">
        <f>Q194*H194</f>
        <v>0.000475</v>
      </c>
      <c r="S194" s="230">
        <v>0</v>
      </c>
      <c r="T194" s="231">
        <f>S194*H194</f>
        <v>0</v>
      </c>
      <c r="AR194" s="24" t="s">
        <v>367</v>
      </c>
      <c r="AT194" s="24" t="s">
        <v>430</v>
      </c>
      <c r="AU194" s="24" t="s">
        <v>84</v>
      </c>
      <c r="AY194" s="24" t="s">
        <v>161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24" t="s">
        <v>82</v>
      </c>
      <c r="BK194" s="232">
        <f>ROUND(I194*H194,2)</f>
        <v>0</v>
      </c>
      <c r="BL194" s="24" t="s">
        <v>263</v>
      </c>
      <c r="BM194" s="24" t="s">
        <v>1072</v>
      </c>
    </row>
    <row r="195" s="1" customFormat="1" ht="16.5" customHeight="1">
      <c r="B195" s="46"/>
      <c r="C195" s="277" t="s">
        <v>441</v>
      </c>
      <c r="D195" s="277" t="s">
        <v>430</v>
      </c>
      <c r="E195" s="278" t="s">
        <v>1073</v>
      </c>
      <c r="F195" s="279" t="s">
        <v>1074</v>
      </c>
      <c r="G195" s="280" t="s">
        <v>260</v>
      </c>
      <c r="H195" s="281">
        <v>5.5</v>
      </c>
      <c r="I195" s="282"/>
      <c r="J195" s="283">
        <f>ROUND(I195*H195,2)</f>
        <v>0</v>
      </c>
      <c r="K195" s="279" t="s">
        <v>168</v>
      </c>
      <c r="L195" s="284"/>
      <c r="M195" s="285" t="s">
        <v>30</v>
      </c>
      <c r="N195" s="286" t="s">
        <v>45</v>
      </c>
      <c r="O195" s="47"/>
      <c r="P195" s="230">
        <f>O195*H195</f>
        <v>0</v>
      </c>
      <c r="Q195" s="230">
        <v>2.0000000000000002E-05</v>
      </c>
      <c r="R195" s="230">
        <f>Q195*H195</f>
        <v>0.00011</v>
      </c>
      <c r="S195" s="230">
        <v>0</v>
      </c>
      <c r="T195" s="231">
        <f>S195*H195</f>
        <v>0</v>
      </c>
      <c r="AR195" s="24" t="s">
        <v>367</v>
      </c>
      <c r="AT195" s="24" t="s">
        <v>430</v>
      </c>
      <c r="AU195" s="24" t="s">
        <v>84</v>
      </c>
      <c r="AY195" s="24" t="s">
        <v>161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24" t="s">
        <v>82</v>
      </c>
      <c r="BK195" s="232">
        <f>ROUND(I195*H195,2)</f>
        <v>0</v>
      </c>
      <c r="BL195" s="24" t="s">
        <v>263</v>
      </c>
      <c r="BM195" s="24" t="s">
        <v>1075</v>
      </c>
    </row>
    <row r="196" s="1" customFormat="1" ht="16.5" customHeight="1">
      <c r="B196" s="46"/>
      <c r="C196" s="277" t="s">
        <v>446</v>
      </c>
      <c r="D196" s="277" t="s">
        <v>430</v>
      </c>
      <c r="E196" s="278" t="s">
        <v>1076</v>
      </c>
      <c r="F196" s="279" t="s">
        <v>1077</v>
      </c>
      <c r="G196" s="280" t="s">
        <v>260</v>
      </c>
      <c r="H196" s="281">
        <v>13</v>
      </c>
      <c r="I196" s="282"/>
      <c r="J196" s="283">
        <f>ROUND(I196*H196,2)</f>
        <v>0</v>
      </c>
      <c r="K196" s="279" t="s">
        <v>168</v>
      </c>
      <c r="L196" s="284"/>
      <c r="M196" s="285" t="s">
        <v>30</v>
      </c>
      <c r="N196" s="286" t="s">
        <v>45</v>
      </c>
      <c r="O196" s="47"/>
      <c r="P196" s="230">
        <f>O196*H196</f>
        <v>0</v>
      </c>
      <c r="Q196" s="230">
        <v>6.0000000000000002E-05</v>
      </c>
      <c r="R196" s="230">
        <f>Q196*H196</f>
        <v>0.00077999999999999999</v>
      </c>
      <c r="S196" s="230">
        <v>0</v>
      </c>
      <c r="T196" s="231">
        <f>S196*H196</f>
        <v>0</v>
      </c>
      <c r="AR196" s="24" t="s">
        <v>367</v>
      </c>
      <c r="AT196" s="24" t="s">
        <v>430</v>
      </c>
      <c r="AU196" s="24" t="s">
        <v>84</v>
      </c>
      <c r="AY196" s="24" t="s">
        <v>161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24" t="s">
        <v>82</v>
      </c>
      <c r="BK196" s="232">
        <f>ROUND(I196*H196,2)</f>
        <v>0</v>
      </c>
      <c r="BL196" s="24" t="s">
        <v>263</v>
      </c>
      <c r="BM196" s="24" t="s">
        <v>1078</v>
      </c>
    </row>
    <row r="197" s="1" customFormat="1" ht="16.5" customHeight="1">
      <c r="B197" s="46"/>
      <c r="C197" s="277" t="s">
        <v>452</v>
      </c>
      <c r="D197" s="277" t="s">
        <v>430</v>
      </c>
      <c r="E197" s="278" t="s">
        <v>1079</v>
      </c>
      <c r="F197" s="279" t="s">
        <v>1080</v>
      </c>
      <c r="G197" s="280" t="s">
        <v>260</v>
      </c>
      <c r="H197" s="281">
        <v>8.5</v>
      </c>
      <c r="I197" s="282"/>
      <c r="J197" s="283">
        <f>ROUND(I197*H197,2)</f>
        <v>0</v>
      </c>
      <c r="K197" s="279" t="s">
        <v>168</v>
      </c>
      <c r="L197" s="284"/>
      <c r="M197" s="285" t="s">
        <v>30</v>
      </c>
      <c r="N197" s="286" t="s">
        <v>45</v>
      </c>
      <c r="O197" s="47"/>
      <c r="P197" s="230">
        <f>O197*H197</f>
        <v>0</v>
      </c>
      <c r="Q197" s="230">
        <v>4.0000000000000003E-05</v>
      </c>
      <c r="R197" s="230">
        <f>Q197*H197</f>
        <v>0.00034000000000000002</v>
      </c>
      <c r="S197" s="230">
        <v>0</v>
      </c>
      <c r="T197" s="231">
        <f>S197*H197</f>
        <v>0</v>
      </c>
      <c r="AR197" s="24" t="s">
        <v>367</v>
      </c>
      <c r="AT197" s="24" t="s">
        <v>430</v>
      </c>
      <c r="AU197" s="24" t="s">
        <v>84</v>
      </c>
      <c r="AY197" s="24" t="s">
        <v>161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24" t="s">
        <v>82</v>
      </c>
      <c r="BK197" s="232">
        <f>ROUND(I197*H197,2)</f>
        <v>0</v>
      </c>
      <c r="BL197" s="24" t="s">
        <v>263</v>
      </c>
      <c r="BM197" s="24" t="s">
        <v>1081</v>
      </c>
    </row>
    <row r="198" s="1" customFormat="1" ht="16.5" customHeight="1">
      <c r="B198" s="46"/>
      <c r="C198" s="277" t="s">
        <v>456</v>
      </c>
      <c r="D198" s="277" t="s">
        <v>430</v>
      </c>
      <c r="E198" s="278" t="s">
        <v>1082</v>
      </c>
      <c r="F198" s="279" t="s">
        <v>1083</v>
      </c>
      <c r="G198" s="280" t="s">
        <v>260</v>
      </c>
      <c r="H198" s="281">
        <v>7.5</v>
      </c>
      <c r="I198" s="282"/>
      <c r="J198" s="283">
        <f>ROUND(I198*H198,2)</f>
        <v>0</v>
      </c>
      <c r="K198" s="279" t="s">
        <v>168</v>
      </c>
      <c r="L198" s="284"/>
      <c r="M198" s="285" t="s">
        <v>30</v>
      </c>
      <c r="N198" s="286" t="s">
        <v>45</v>
      </c>
      <c r="O198" s="47"/>
      <c r="P198" s="230">
        <f>O198*H198</f>
        <v>0</v>
      </c>
      <c r="Q198" s="230">
        <v>0.00012</v>
      </c>
      <c r="R198" s="230">
        <f>Q198*H198</f>
        <v>0.00089999999999999998</v>
      </c>
      <c r="S198" s="230">
        <v>0</v>
      </c>
      <c r="T198" s="231">
        <f>S198*H198</f>
        <v>0</v>
      </c>
      <c r="AR198" s="24" t="s">
        <v>367</v>
      </c>
      <c r="AT198" s="24" t="s">
        <v>430</v>
      </c>
      <c r="AU198" s="24" t="s">
        <v>84</v>
      </c>
      <c r="AY198" s="24" t="s">
        <v>161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24" t="s">
        <v>82</v>
      </c>
      <c r="BK198" s="232">
        <f>ROUND(I198*H198,2)</f>
        <v>0</v>
      </c>
      <c r="BL198" s="24" t="s">
        <v>263</v>
      </c>
      <c r="BM198" s="24" t="s">
        <v>1084</v>
      </c>
    </row>
    <row r="199" s="1" customFormat="1" ht="38.25" customHeight="1">
      <c r="B199" s="46"/>
      <c r="C199" s="221" t="s">
        <v>462</v>
      </c>
      <c r="D199" s="221" t="s">
        <v>164</v>
      </c>
      <c r="E199" s="222" t="s">
        <v>1085</v>
      </c>
      <c r="F199" s="223" t="s">
        <v>1086</v>
      </c>
      <c r="G199" s="224" t="s">
        <v>167</v>
      </c>
      <c r="H199" s="225">
        <v>0.014</v>
      </c>
      <c r="I199" s="226"/>
      <c r="J199" s="227">
        <f>ROUND(I199*H199,2)</f>
        <v>0</v>
      </c>
      <c r="K199" s="223" t="s">
        <v>30</v>
      </c>
      <c r="L199" s="72"/>
      <c r="M199" s="228" t="s">
        <v>30</v>
      </c>
      <c r="N199" s="229" t="s">
        <v>45</v>
      </c>
      <c r="O199" s="47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AR199" s="24" t="s">
        <v>263</v>
      </c>
      <c r="AT199" s="24" t="s">
        <v>164</v>
      </c>
      <c r="AU199" s="24" t="s">
        <v>84</v>
      </c>
      <c r="AY199" s="24" t="s">
        <v>161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24" t="s">
        <v>82</v>
      </c>
      <c r="BK199" s="232">
        <f>ROUND(I199*H199,2)</f>
        <v>0</v>
      </c>
      <c r="BL199" s="24" t="s">
        <v>263</v>
      </c>
      <c r="BM199" s="24" t="s">
        <v>1087</v>
      </c>
    </row>
    <row r="200" s="10" customFormat="1" ht="29.88" customHeight="1">
      <c r="B200" s="205"/>
      <c r="C200" s="206"/>
      <c r="D200" s="207" t="s">
        <v>73</v>
      </c>
      <c r="E200" s="219" t="s">
        <v>1088</v>
      </c>
      <c r="F200" s="219" t="s">
        <v>1089</v>
      </c>
      <c r="G200" s="206"/>
      <c r="H200" s="206"/>
      <c r="I200" s="209"/>
      <c r="J200" s="220">
        <f>BK200</f>
        <v>0</v>
      </c>
      <c r="K200" s="206"/>
      <c r="L200" s="211"/>
      <c r="M200" s="212"/>
      <c r="N200" s="213"/>
      <c r="O200" s="213"/>
      <c r="P200" s="214">
        <f>SUM(P201:P214)</f>
        <v>0</v>
      </c>
      <c r="Q200" s="213"/>
      <c r="R200" s="214">
        <f>SUM(R201:R214)</f>
        <v>0.049159999999999995</v>
      </c>
      <c r="S200" s="213"/>
      <c r="T200" s="215">
        <f>SUM(T201:T214)</f>
        <v>0</v>
      </c>
      <c r="AR200" s="216" t="s">
        <v>82</v>
      </c>
      <c r="AT200" s="217" t="s">
        <v>73</v>
      </c>
      <c r="AU200" s="217" t="s">
        <v>82</v>
      </c>
      <c r="AY200" s="216" t="s">
        <v>161</v>
      </c>
      <c r="BK200" s="218">
        <f>SUM(BK201:BK214)</f>
        <v>0</v>
      </c>
    </row>
    <row r="201" s="1" customFormat="1" ht="25.5" customHeight="1">
      <c r="B201" s="46"/>
      <c r="C201" s="221" t="s">
        <v>468</v>
      </c>
      <c r="D201" s="221" t="s">
        <v>164</v>
      </c>
      <c r="E201" s="222" t="s">
        <v>1090</v>
      </c>
      <c r="F201" s="223" t="s">
        <v>1091</v>
      </c>
      <c r="G201" s="224" t="s">
        <v>191</v>
      </c>
      <c r="H201" s="225">
        <v>1</v>
      </c>
      <c r="I201" s="226"/>
      <c r="J201" s="227">
        <f>ROUND(I201*H201,2)</f>
        <v>0</v>
      </c>
      <c r="K201" s="223" t="s">
        <v>168</v>
      </c>
      <c r="L201" s="72"/>
      <c r="M201" s="228" t="s">
        <v>30</v>
      </c>
      <c r="N201" s="229" t="s">
        <v>45</v>
      </c>
      <c r="O201" s="47"/>
      <c r="P201" s="230">
        <f>O201*H201</f>
        <v>0</v>
      </c>
      <c r="Q201" s="230">
        <v>0.011270000000000001</v>
      </c>
      <c r="R201" s="230">
        <f>Q201*H201</f>
        <v>0.011270000000000001</v>
      </c>
      <c r="S201" s="230">
        <v>0</v>
      </c>
      <c r="T201" s="231">
        <f>S201*H201</f>
        <v>0</v>
      </c>
      <c r="AR201" s="24" t="s">
        <v>263</v>
      </c>
      <c r="AT201" s="24" t="s">
        <v>164</v>
      </c>
      <c r="AU201" s="24" t="s">
        <v>84</v>
      </c>
      <c r="AY201" s="24" t="s">
        <v>161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24" t="s">
        <v>82</v>
      </c>
      <c r="BK201" s="232">
        <f>ROUND(I201*H201,2)</f>
        <v>0</v>
      </c>
      <c r="BL201" s="24" t="s">
        <v>263</v>
      </c>
      <c r="BM201" s="24" t="s">
        <v>1092</v>
      </c>
    </row>
    <row r="202" s="1" customFormat="1" ht="16.5" customHeight="1">
      <c r="B202" s="46"/>
      <c r="C202" s="277" t="s">
        <v>473</v>
      </c>
      <c r="D202" s="277" t="s">
        <v>430</v>
      </c>
      <c r="E202" s="278" t="s">
        <v>1093</v>
      </c>
      <c r="F202" s="279" t="s">
        <v>1094</v>
      </c>
      <c r="G202" s="280" t="s">
        <v>191</v>
      </c>
      <c r="H202" s="281">
        <v>1</v>
      </c>
      <c r="I202" s="282"/>
      <c r="J202" s="283">
        <f>ROUND(I202*H202,2)</f>
        <v>0</v>
      </c>
      <c r="K202" s="279" t="s">
        <v>168</v>
      </c>
      <c r="L202" s="284"/>
      <c r="M202" s="285" t="s">
        <v>30</v>
      </c>
      <c r="N202" s="286" t="s">
        <v>45</v>
      </c>
      <c r="O202" s="47"/>
      <c r="P202" s="230">
        <f>O202*H202</f>
        <v>0</v>
      </c>
      <c r="Q202" s="230">
        <v>0.00029999999999999997</v>
      </c>
      <c r="R202" s="230">
        <f>Q202*H202</f>
        <v>0.00029999999999999997</v>
      </c>
      <c r="S202" s="230">
        <v>0</v>
      </c>
      <c r="T202" s="231">
        <f>S202*H202</f>
        <v>0</v>
      </c>
      <c r="AR202" s="24" t="s">
        <v>367</v>
      </c>
      <c r="AT202" s="24" t="s">
        <v>430</v>
      </c>
      <c r="AU202" s="24" t="s">
        <v>84</v>
      </c>
      <c r="AY202" s="24" t="s">
        <v>161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24" t="s">
        <v>82</v>
      </c>
      <c r="BK202" s="232">
        <f>ROUND(I202*H202,2)</f>
        <v>0</v>
      </c>
      <c r="BL202" s="24" t="s">
        <v>263</v>
      </c>
      <c r="BM202" s="24" t="s">
        <v>1095</v>
      </c>
    </row>
    <row r="203" s="1" customFormat="1" ht="16.5" customHeight="1">
      <c r="B203" s="46"/>
      <c r="C203" s="277" t="s">
        <v>480</v>
      </c>
      <c r="D203" s="277" t="s">
        <v>430</v>
      </c>
      <c r="E203" s="278" t="s">
        <v>1096</v>
      </c>
      <c r="F203" s="279" t="s">
        <v>1097</v>
      </c>
      <c r="G203" s="280" t="s">
        <v>191</v>
      </c>
      <c r="H203" s="281">
        <v>1</v>
      </c>
      <c r="I203" s="282"/>
      <c r="J203" s="283">
        <f>ROUND(I203*H203,2)</f>
        <v>0</v>
      </c>
      <c r="K203" s="279" t="s">
        <v>168</v>
      </c>
      <c r="L203" s="284"/>
      <c r="M203" s="285" t="s">
        <v>30</v>
      </c>
      <c r="N203" s="286" t="s">
        <v>45</v>
      </c>
      <c r="O203" s="47"/>
      <c r="P203" s="230">
        <f>O203*H203</f>
        <v>0</v>
      </c>
      <c r="Q203" s="230">
        <v>0.00025000000000000001</v>
      </c>
      <c r="R203" s="230">
        <f>Q203*H203</f>
        <v>0.00025000000000000001</v>
      </c>
      <c r="S203" s="230">
        <v>0</v>
      </c>
      <c r="T203" s="231">
        <f>S203*H203</f>
        <v>0</v>
      </c>
      <c r="AR203" s="24" t="s">
        <v>367</v>
      </c>
      <c r="AT203" s="24" t="s">
        <v>430</v>
      </c>
      <c r="AU203" s="24" t="s">
        <v>84</v>
      </c>
      <c r="AY203" s="24" t="s">
        <v>161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24" t="s">
        <v>82</v>
      </c>
      <c r="BK203" s="232">
        <f>ROUND(I203*H203,2)</f>
        <v>0</v>
      </c>
      <c r="BL203" s="24" t="s">
        <v>263</v>
      </c>
      <c r="BM203" s="24" t="s">
        <v>1098</v>
      </c>
    </row>
    <row r="204" s="1" customFormat="1" ht="16.5" customHeight="1">
      <c r="B204" s="46"/>
      <c r="C204" s="221" t="s">
        <v>486</v>
      </c>
      <c r="D204" s="221" t="s">
        <v>164</v>
      </c>
      <c r="E204" s="222" t="s">
        <v>1099</v>
      </c>
      <c r="F204" s="223" t="s">
        <v>1100</v>
      </c>
      <c r="G204" s="224" t="s">
        <v>260</v>
      </c>
      <c r="H204" s="225">
        <v>26.5</v>
      </c>
      <c r="I204" s="226"/>
      <c r="J204" s="227">
        <f>ROUND(I204*H204,2)</f>
        <v>0</v>
      </c>
      <c r="K204" s="223" t="s">
        <v>30</v>
      </c>
      <c r="L204" s="72"/>
      <c r="M204" s="228" t="s">
        <v>30</v>
      </c>
      <c r="N204" s="229" t="s">
        <v>45</v>
      </c>
      <c r="O204" s="47"/>
      <c r="P204" s="230">
        <f>O204*H204</f>
        <v>0</v>
      </c>
      <c r="Q204" s="230">
        <v>0.00132</v>
      </c>
      <c r="R204" s="230">
        <f>Q204*H204</f>
        <v>0.034979999999999997</v>
      </c>
      <c r="S204" s="230">
        <v>0</v>
      </c>
      <c r="T204" s="231">
        <f>S204*H204</f>
        <v>0</v>
      </c>
      <c r="AR204" s="24" t="s">
        <v>263</v>
      </c>
      <c r="AT204" s="24" t="s">
        <v>164</v>
      </c>
      <c r="AU204" s="24" t="s">
        <v>84</v>
      </c>
      <c r="AY204" s="24" t="s">
        <v>161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24" t="s">
        <v>82</v>
      </c>
      <c r="BK204" s="232">
        <f>ROUND(I204*H204,2)</f>
        <v>0</v>
      </c>
      <c r="BL204" s="24" t="s">
        <v>263</v>
      </c>
      <c r="BM204" s="24" t="s">
        <v>1101</v>
      </c>
    </row>
    <row r="205" s="12" customFormat="1">
      <c r="B205" s="244"/>
      <c r="C205" s="245"/>
      <c r="D205" s="235" t="s">
        <v>171</v>
      </c>
      <c r="E205" s="246" t="s">
        <v>30</v>
      </c>
      <c r="F205" s="247" t="s">
        <v>1102</v>
      </c>
      <c r="G205" s="245"/>
      <c r="H205" s="248">
        <v>26.5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AT205" s="254" t="s">
        <v>171</v>
      </c>
      <c r="AU205" s="254" t="s">
        <v>84</v>
      </c>
      <c r="AV205" s="12" t="s">
        <v>84</v>
      </c>
      <c r="AW205" s="12" t="s">
        <v>37</v>
      </c>
      <c r="AX205" s="12" t="s">
        <v>74</v>
      </c>
      <c r="AY205" s="254" t="s">
        <v>161</v>
      </c>
    </row>
    <row r="206" s="13" customFormat="1">
      <c r="B206" s="255"/>
      <c r="C206" s="256"/>
      <c r="D206" s="235" t="s">
        <v>171</v>
      </c>
      <c r="E206" s="257" t="s">
        <v>30</v>
      </c>
      <c r="F206" s="258" t="s">
        <v>182</v>
      </c>
      <c r="G206" s="256"/>
      <c r="H206" s="259">
        <v>26.5</v>
      </c>
      <c r="I206" s="260"/>
      <c r="J206" s="256"/>
      <c r="K206" s="256"/>
      <c r="L206" s="261"/>
      <c r="M206" s="262"/>
      <c r="N206" s="263"/>
      <c r="O206" s="263"/>
      <c r="P206" s="263"/>
      <c r="Q206" s="263"/>
      <c r="R206" s="263"/>
      <c r="S206" s="263"/>
      <c r="T206" s="264"/>
      <c r="AT206" s="265" t="s">
        <v>171</v>
      </c>
      <c r="AU206" s="265" t="s">
        <v>84</v>
      </c>
      <c r="AV206" s="13" t="s">
        <v>169</v>
      </c>
      <c r="AW206" s="13" t="s">
        <v>37</v>
      </c>
      <c r="AX206" s="13" t="s">
        <v>82</v>
      </c>
      <c r="AY206" s="265" t="s">
        <v>161</v>
      </c>
    </row>
    <row r="207" s="1" customFormat="1" ht="16.5" customHeight="1">
      <c r="B207" s="46"/>
      <c r="C207" s="221" t="s">
        <v>492</v>
      </c>
      <c r="D207" s="221" t="s">
        <v>164</v>
      </c>
      <c r="E207" s="222" t="s">
        <v>1103</v>
      </c>
      <c r="F207" s="223" t="s">
        <v>1104</v>
      </c>
      <c r="G207" s="224" t="s">
        <v>260</v>
      </c>
      <c r="H207" s="225">
        <v>1.5</v>
      </c>
      <c r="I207" s="226"/>
      <c r="J207" s="227">
        <f>ROUND(I207*H207,2)</f>
        <v>0</v>
      </c>
      <c r="K207" s="223" t="s">
        <v>30</v>
      </c>
      <c r="L207" s="72"/>
      <c r="M207" s="228" t="s">
        <v>30</v>
      </c>
      <c r="N207" s="229" t="s">
        <v>45</v>
      </c>
      <c r="O207" s="47"/>
      <c r="P207" s="230">
        <f>O207*H207</f>
        <v>0</v>
      </c>
      <c r="Q207" s="230">
        <v>0.00029</v>
      </c>
      <c r="R207" s="230">
        <f>Q207*H207</f>
        <v>0.000435</v>
      </c>
      <c r="S207" s="230">
        <v>0</v>
      </c>
      <c r="T207" s="231">
        <f>S207*H207</f>
        <v>0</v>
      </c>
      <c r="AR207" s="24" t="s">
        <v>263</v>
      </c>
      <c r="AT207" s="24" t="s">
        <v>164</v>
      </c>
      <c r="AU207" s="24" t="s">
        <v>84</v>
      </c>
      <c r="AY207" s="24" t="s">
        <v>161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24" t="s">
        <v>82</v>
      </c>
      <c r="BK207" s="232">
        <f>ROUND(I207*H207,2)</f>
        <v>0</v>
      </c>
      <c r="BL207" s="24" t="s">
        <v>263</v>
      </c>
      <c r="BM207" s="24" t="s">
        <v>1105</v>
      </c>
    </row>
    <row r="208" s="1" customFormat="1" ht="16.5" customHeight="1">
      <c r="B208" s="46"/>
      <c r="C208" s="221" t="s">
        <v>500</v>
      </c>
      <c r="D208" s="221" t="s">
        <v>164</v>
      </c>
      <c r="E208" s="222" t="s">
        <v>1106</v>
      </c>
      <c r="F208" s="223" t="s">
        <v>1107</v>
      </c>
      <c r="G208" s="224" t="s">
        <v>260</v>
      </c>
      <c r="H208" s="225">
        <v>5.5</v>
      </c>
      <c r="I208" s="226"/>
      <c r="J208" s="227">
        <f>ROUND(I208*H208,2)</f>
        <v>0</v>
      </c>
      <c r="K208" s="223" t="s">
        <v>30</v>
      </c>
      <c r="L208" s="72"/>
      <c r="M208" s="228" t="s">
        <v>30</v>
      </c>
      <c r="N208" s="229" t="s">
        <v>45</v>
      </c>
      <c r="O208" s="47"/>
      <c r="P208" s="230">
        <f>O208*H208</f>
        <v>0</v>
      </c>
      <c r="Q208" s="230">
        <v>0.00035</v>
      </c>
      <c r="R208" s="230">
        <f>Q208*H208</f>
        <v>0.0019250000000000001</v>
      </c>
      <c r="S208" s="230">
        <v>0</v>
      </c>
      <c r="T208" s="231">
        <f>S208*H208</f>
        <v>0</v>
      </c>
      <c r="AR208" s="24" t="s">
        <v>263</v>
      </c>
      <c r="AT208" s="24" t="s">
        <v>164</v>
      </c>
      <c r="AU208" s="24" t="s">
        <v>84</v>
      </c>
      <c r="AY208" s="24" t="s">
        <v>161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24" t="s">
        <v>82</v>
      </c>
      <c r="BK208" s="232">
        <f>ROUND(I208*H208,2)</f>
        <v>0</v>
      </c>
      <c r="BL208" s="24" t="s">
        <v>263</v>
      </c>
      <c r="BM208" s="24" t="s">
        <v>1108</v>
      </c>
    </row>
    <row r="209" s="1" customFormat="1" ht="25.5" customHeight="1">
      <c r="B209" s="46"/>
      <c r="C209" s="221" t="s">
        <v>507</v>
      </c>
      <c r="D209" s="221" t="s">
        <v>164</v>
      </c>
      <c r="E209" s="222" t="s">
        <v>1109</v>
      </c>
      <c r="F209" s="223" t="s">
        <v>1110</v>
      </c>
      <c r="G209" s="224" t="s">
        <v>191</v>
      </c>
      <c r="H209" s="225">
        <v>2</v>
      </c>
      <c r="I209" s="226"/>
      <c r="J209" s="227">
        <f>ROUND(I209*H209,2)</f>
        <v>0</v>
      </c>
      <c r="K209" s="223" t="s">
        <v>30</v>
      </c>
      <c r="L209" s="72"/>
      <c r="M209" s="228" t="s">
        <v>30</v>
      </c>
      <c r="N209" s="229" t="s">
        <v>45</v>
      </c>
      <c r="O209" s="47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AR209" s="24" t="s">
        <v>263</v>
      </c>
      <c r="AT209" s="24" t="s">
        <v>164</v>
      </c>
      <c r="AU209" s="24" t="s">
        <v>84</v>
      </c>
      <c r="AY209" s="24" t="s">
        <v>161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24" t="s">
        <v>82</v>
      </c>
      <c r="BK209" s="232">
        <f>ROUND(I209*H209,2)</f>
        <v>0</v>
      </c>
      <c r="BL209" s="24" t="s">
        <v>263</v>
      </c>
      <c r="BM209" s="24" t="s">
        <v>1111</v>
      </c>
    </row>
    <row r="210" s="1" customFormat="1" ht="25.5" customHeight="1">
      <c r="B210" s="46"/>
      <c r="C210" s="221" t="s">
        <v>516</v>
      </c>
      <c r="D210" s="221" t="s">
        <v>164</v>
      </c>
      <c r="E210" s="222" t="s">
        <v>1112</v>
      </c>
      <c r="F210" s="223" t="s">
        <v>1113</v>
      </c>
      <c r="G210" s="224" t="s">
        <v>191</v>
      </c>
      <c r="H210" s="225">
        <v>7</v>
      </c>
      <c r="I210" s="226"/>
      <c r="J210" s="227">
        <f>ROUND(I210*H210,2)</f>
        <v>0</v>
      </c>
      <c r="K210" s="223" t="s">
        <v>30</v>
      </c>
      <c r="L210" s="72"/>
      <c r="M210" s="228" t="s">
        <v>30</v>
      </c>
      <c r="N210" s="229" t="s">
        <v>45</v>
      </c>
      <c r="O210" s="47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AR210" s="24" t="s">
        <v>263</v>
      </c>
      <c r="AT210" s="24" t="s">
        <v>164</v>
      </c>
      <c r="AU210" s="24" t="s">
        <v>84</v>
      </c>
      <c r="AY210" s="24" t="s">
        <v>161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24" t="s">
        <v>82</v>
      </c>
      <c r="BK210" s="232">
        <f>ROUND(I210*H210,2)</f>
        <v>0</v>
      </c>
      <c r="BL210" s="24" t="s">
        <v>263</v>
      </c>
      <c r="BM210" s="24" t="s">
        <v>1114</v>
      </c>
    </row>
    <row r="211" s="1" customFormat="1" ht="16.5" customHeight="1">
      <c r="B211" s="46"/>
      <c r="C211" s="221" t="s">
        <v>520</v>
      </c>
      <c r="D211" s="221" t="s">
        <v>164</v>
      </c>
      <c r="E211" s="222" t="s">
        <v>1115</v>
      </c>
      <c r="F211" s="223" t="s">
        <v>1116</v>
      </c>
      <c r="G211" s="224" t="s">
        <v>260</v>
      </c>
      <c r="H211" s="225">
        <v>33.5</v>
      </c>
      <c r="I211" s="226"/>
      <c r="J211" s="227">
        <f>ROUND(I211*H211,2)</f>
        <v>0</v>
      </c>
      <c r="K211" s="223" t="s">
        <v>30</v>
      </c>
      <c r="L211" s="72"/>
      <c r="M211" s="228" t="s">
        <v>30</v>
      </c>
      <c r="N211" s="229" t="s">
        <v>45</v>
      </c>
      <c r="O211" s="47"/>
      <c r="P211" s="230">
        <f>O211*H211</f>
        <v>0</v>
      </c>
      <c r="Q211" s="230">
        <v>0</v>
      </c>
      <c r="R211" s="230">
        <f>Q211*H211</f>
        <v>0</v>
      </c>
      <c r="S211" s="230">
        <v>0</v>
      </c>
      <c r="T211" s="231">
        <f>S211*H211</f>
        <v>0</v>
      </c>
      <c r="AR211" s="24" t="s">
        <v>263</v>
      </c>
      <c r="AT211" s="24" t="s">
        <v>164</v>
      </c>
      <c r="AU211" s="24" t="s">
        <v>84</v>
      </c>
      <c r="AY211" s="24" t="s">
        <v>161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24" t="s">
        <v>82</v>
      </c>
      <c r="BK211" s="232">
        <f>ROUND(I211*H211,2)</f>
        <v>0</v>
      </c>
      <c r="BL211" s="24" t="s">
        <v>263</v>
      </c>
      <c r="BM211" s="24" t="s">
        <v>1117</v>
      </c>
    </row>
    <row r="212" s="12" customFormat="1">
      <c r="B212" s="244"/>
      <c r="C212" s="245"/>
      <c r="D212" s="235" t="s">
        <v>171</v>
      </c>
      <c r="E212" s="246" t="s">
        <v>30</v>
      </c>
      <c r="F212" s="247" t="s">
        <v>1118</v>
      </c>
      <c r="G212" s="245"/>
      <c r="H212" s="248">
        <v>33.5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AT212" s="254" t="s">
        <v>171</v>
      </c>
      <c r="AU212" s="254" t="s">
        <v>84</v>
      </c>
      <c r="AV212" s="12" t="s">
        <v>84</v>
      </c>
      <c r="AW212" s="12" t="s">
        <v>37</v>
      </c>
      <c r="AX212" s="12" t="s">
        <v>74</v>
      </c>
      <c r="AY212" s="254" t="s">
        <v>161</v>
      </c>
    </row>
    <row r="213" s="13" customFormat="1">
      <c r="B213" s="255"/>
      <c r="C213" s="256"/>
      <c r="D213" s="235" t="s">
        <v>171</v>
      </c>
      <c r="E213" s="257" t="s">
        <v>30</v>
      </c>
      <c r="F213" s="258" t="s">
        <v>182</v>
      </c>
      <c r="G213" s="256"/>
      <c r="H213" s="259">
        <v>33.5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AT213" s="265" t="s">
        <v>171</v>
      </c>
      <c r="AU213" s="265" t="s">
        <v>84</v>
      </c>
      <c r="AV213" s="13" t="s">
        <v>169</v>
      </c>
      <c r="AW213" s="13" t="s">
        <v>37</v>
      </c>
      <c r="AX213" s="13" t="s">
        <v>82</v>
      </c>
      <c r="AY213" s="265" t="s">
        <v>161</v>
      </c>
    </row>
    <row r="214" s="1" customFormat="1" ht="38.25" customHeight="1">
      <c r="B214" s="46"/>
      <c r="C214" s="221" t="s">
        <v>531</v>
      </c>
      <c r="D214" s="221" t="s">
        <v>164</v>
      </c>
      <c r="E214" s="222" t="s">
        <v>1119</v>
      </c>
      <c r="F214" s="223" t="s">
        <v>1120</v>
      </c>
      <c r="G214" s="224" t="s">
        <v>167</v>
      </c>
      <c r="H214" s="225">
        <v>0.049000000000000002</v>
      </c>
      <c r="I214" s="226"/>
      <c r="J214" s="227">
        <f>ROUND(I214*H214,2)</f>
        <v>0</v>
      </c>
      <c r="K214" s="223" t="s">
        <v>30</v>
      </c>
      <c r="L214" s="72"/>
      <c r="M214" s="228" t="s">
        <v>30</v>
      </c>
      <c r="N214" s="229" t="s">
        <v>45</v>
      </c>
      <c r="O214" s="47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AR214" s="24" t="s">
        <v>263</v>
      </c>
      <c r="AT214" s="24" t="s">
        <v>164</v>
      </c>
      <c r="AU214" s="24" t="s">
        <v>84</v>
      </c>
      <c r="AY214" s="24" t="s">
        <v>161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24" t="s">
        <v>82</v>
      </c>
      <c r="BK214" s="232">
        <f>ROUND(I214*H214,2)</f>
        <v>0</v>
      </c>
      <c r="BL214" s="24" t="s">
        <v>263</v>
      </c>
      <c r="BM214" s="24" t="s">
        <v>1121</v>
      </c>
    </row>
    <row r="215" s="10" customFormat="1" ht="29.88" customHeight="1">
      <c r="B215" s="205"/>
      <c r="C215" s="206"/>
      <c r="D215" s="207" t="s">
        <v>73</v>
      </c>
      <c r="E215" s="219" t="s">
        <v>1122</v>
      </c>
      <c r="F215" s="219" t="s">
        <v>1123</v>
      </c>
      <c r="G215" s="206"/>
      <c r="H215" s="206"/>
      <c r="I215" s="209"/>
      <c r="J215" s="220">
        <f>BK215</f>
        <v>0</v>
      </c>
      <c r="K215" s="206"/>
      <c r="L215" s="211"/>
      <c r="M215" s="212"/>
      <c r="N215" s="213"/>
      <c r="O215" s="213"/>
      <c r="P215" s="214">
        <f>SUM(P216:P251)</f>
        <v>0</v>
      </c>
      <c r="Q215" s="213"/>
      <c r="R215" s="214">
        <f>SUM(R216:R251)</f>
        <v>0.13846500000000001</v>
      </c>
      <c r="S215" s="213"/>
      <c r="T215" s="215">
        <f>SUM(T216:T251)</f>
        <v>0</v>
      </c>
      <c r="AR215" s="216" t="s">
        <v>82</v>
      </c>
      <c r="AT215" s="217" t="s">
        <v>73</v>
      </c>
      <c r="AU215" s="217" t="s">
        <v>82</v>
      </c>
      <c r="AY215" s="216" t="s">
        <v>161</v>
      </c>
      <c r="BK215" s="218">
        <f>SUM(BK216:BK251)</f>
        <v>0</v>
      </c>
    </row>
    <row r="216" s="1" customFormat="1" ht="25.5" customHeight="1">
      <c r="B216" s="46"/>
      <c r="C216" s="221" t="s">
        <v>539</v>
      </c>
      <c r="D216" s="221" t="s">
        <v>164</v>
      </c>
      <c r="E216" s="222" t="s">
        <v>1124</v>
      </c>
      <c r="F216" s="223" t="s">
        <v>1125</v>
      </c>
      <c r="G216" s="224" t="s">
        <v>997</v>
      </c>
      <c r="H216" s="225">
        <v>1</v>
      </c>
      <c r="I216" s="226"/>
      <c r="J216" s="227">
        <f>ROUND(I216*H216,2)</f>
        <v>0</v>
      </c>
      <c r="K216" s="223" t="s">
        <v>30</v>
      </c>
      <c r="L216" s="72"/>
      <c r="M216" s="228" t="s">
        <v>30</v>
      </c>
      <c r="N216" s="229" t="s">
        <v>45</v>
      </c>
      <c r="O216" s="47"/>
      <c r="P216" s="230">
        <f>O216*H216</f>
        <v>0</v>
      </c>
      <c r="Q216" s="230">
        <v>0.0033600000000000001</v>
      </c>
      <c r="R216" s="230">
        <f>Q216*H216</f>
        <v>0.0033600000000000001</v>
      </c>
      <c r="S216" s="230">
        <v>0</v>
      </c>
      <c r="T216" s="231">
        <f>S216*H216</f>
        <v>0</v>
      </c>
      <c r="AR216" s="24" t="s">
        <v>263</v>
      </c>
      <c r="AT216" s="24" t="s">
        <v>164</v>
      </c>
      <c r="AU216" s="24" t="s">
        <v>84</v>
      </c>
      <c r="AY216" s="24" t="s">
        <v>161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24" t="s">
        <v>82</v>
      </c>
      <c r="BK216" s="232">
        <f>ROUND(I216*H216,2)</f>
        <v>0</v>
      </c>
      <c r="BL216" s="24" t="s">
        <v>263</v>
      </c>
      <c r="BM216" s="24" t="s">
        <v>1126</v>
      </c>
    </row>
    <row r="217" s="1" customFormat="1" ht="16.5" customHeight="1">
      <c r="B217" s="46"/>
      <c r="C217" s="277" t="s">
        <v>545</v>
      </c>
      <c r="D217" s="277" t="s">
        <v>430</v>
      </c>
      <c r="E217" s="278" t="s">
        <v>1127</v>
      </c>
      <c r="F217" s="279" t="s">
        <v>1128</v>
      </c>
      <c r="G217" s="280" t="s">
        <v>191</v>
      </c>
      <c r="H217" s="281">
        <v>1</v>
      </c>
      <c r="I217" s="282"/>
      <c r="J217" s="283">
        <f>ROUND(I217*H217,2)</f>
        <v>0</v>
      </c>
      <c r="K217" s="279" t="s">
        <v>168</v>
      </c>
      <c r="L217" s="284"/>
      <c r="M217" s="285" t="s">
        <v>30</v>
      </c>
      <c r="N217" s="286" t="s">
        <v>45</v>
      </c>
      <c r="O217" s="47"/>
      <c r="P217" s="230">
        <f>O217*H217</f>
        <v>0</v>
      </c>
      <c r="Q217" s="230">
        <v>0.00012999999999999999</v>
      </c>
      <c r="R217" s="230">
        <f>Q217*H217</f>
        <v>0.00012999999999999999</v>
      </c>
      <c r="S217" s="230">
        <v>0</v>
      </c>
      <c r="T217" s="231">
        <f>S217*H217</f>
        <v>0</v>
      </c>
      <c r="AR217" s="24" t="s">
        <v>367</v>
      </c>
      <c r="AT217" s="24" t="s">
        <v>430</v>
      </c>
      <c r="AU217" s="24" t="s">
        <v>84</v>
      </c>
      <c r="AY217" s="24" t="s">
        <v>161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24" t="s">
        <v>82</v>
      </c>
      <c r="BK217" s="232">
        <f>ROUND(I217*H217,2)</f>
        <v>0</v>
      </c>
      <c r="BL217" s="24" t="s">
        <v>263</v>
      </c>
      <c r="BM217" s="24" t="s">
        <v>1129</v>
      </c>
    </row>
    <row r="218" s="1" customFormat="1" ht="25.5" customHeight="1">
      <c r="B218" s="46"/>
      <c r="C218" s="221" t="s">
        <v>550</v>
      </c>
      <c r="D218" s="221" t="s">
        <v>164</v>
      </c>
      <c r="E218" s="222" t="s">
        <v>1130</v>
      </c>
      <c r="F218" s="223" t="s">
        <v>1131</v>
      </c>
      <c r="G218" s="224" t="s">
        <v>997</v>
      </c>
      <c r="H218" s="225">
        <v>2</v>
      </c>
      <c r="I218" s="226"/>
      <c r="J218" s="227">
        <f>ROUND(I218*H218,2)</f>
        <v>0</v>
      </c>
      <c r="K218" s="223" t="s">
        <v>30</v>
      </c>
      <c r="L218" s="72"/>
      <c r="M218" s="228" t="s">
        <v>30</v>
      </c>
      <c r="N218" s="229" t="s">
        <v>45</v>
      </c>
      <c r="O218" s="47"/>
      <c r="P218" s="230">
        <f>O218*H218</f>
        <v>0</v>
      </c>
      <c r="Q218" s="230">
        <v>0.0064799999999999996</v>
      </c>
      <c r="R218" s="230">
        <f>Q218*H218</f>
        <v>0.012959999999999999</v>
      </c>
      <c r="S218" s="230">
        <v>0</v>
      </c>
      <c r="T218" s="231">
        <f>S218*H218</f>
        <v>0</v>
      </c>
      <c r="AR218" s="24" t="s">
        <v>263</v>
      </c>
      <c r="AT218" s="24" t="s">
        <v>164</v>
      </c>
      <c r="AU218" s="24" t="s">
        <v>84</v>
      </c>
      <c r="AY218" s="24" t="s">
        <v>161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24" t="s">
        <v>82</v>
      </c>
      <c r="BK218" s="232">
        <f>ROUND(I218*H218,2)</f>
        <v>0</v>
      </c>
      <c r="BL218" s="24" t="s">
        <v>263</v>
      </c>
      <c r="BM218" s="24" t="s">
        <v>1132</v>
      </c>
    </row>
    <row r="219" s="1" customFormat="1" ht="16.5" customHeight="1">
      <c r="B219" s="46"/>
      <c r="C219" s="277" t="s">
        <v>557</v>
      </c>
      <c r="D219" s="277" t="s">
        <v>430</v>
      </c>
      <c r="E219" s="278" t="s">
        <v>1133</v>
      </c>
      <c r="F219" s="279" t="s">
        <v>1134</v>
      </c>
      <c r="G219" s="280" t="s">
        <v>191</v>
      </c>
      <c r="H219" s="281">
        <v>2</v>
      </c>
      <c r="I219" s="282"/>
      <c r="J219" s="283">
        <f>ROUND(I219*H219,2)</f>
        <v>0</v>
      </c>
      <c r="K219" s="279" t="s">
        <v>168</v>
      </c>
      <c r="L219" s="284"/>
      <c r="M219" s="285" t="s">
        <v>30</v>
      </c>
      <c r="N219" s="286" t="s">
        <v>45</v>
      </c>
      <c r="O219" s="47"/>
      <c r="P219" s="230">
        <f>O219*H219</f>
        <v>0</v>
      </c>
      <c r="Q219" s="230">
        <v>0.00034000000000000002</v>
      </c>
      <c r="R219" s="230">
        <f>Q219*H219</f>
        <v>0.00068000000000000005</v>
      </c>
      <c r="S219" s="230">
        <v>0</v>
      </c>
      <c r="T219" s="231">
        <f>S219*H219</f>
        <v>0</v>
      </c>
      <c r="AR219" s="24" t="s">
        <v>367</v>
      </c>
      <c r="AT219" s="24" t="s">
        <v>430</v>
      </c>
      <c r="AU219" s="24" t="s">
        <v>84</v>
      </c>
      <c r="AY219" s="24" t="s">
        <v>161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24" t="s">
        <v>82</v>
      </c>
      <c r="BK219" s="232">
        <f>ROUND(I219*H219,2)</f>
        <v>0</v>
      </c>
      <c r="BL219" s="24" t="s">
        <v>263</v>
      </c>
      <c r="BM219" s="24" t="s">
        <v>1135</v>
      </c>
    </row>
    <row r="220" s="1" customFormat="1" ht="25.5" customHeight="1">
      <c r="B220" s="46"/>
      <c r="C220" s="221" t="s">
        <v>563</v>
      </c>
      <c r="D220" s="221" t="s">
        <v>164</v>
      </c>
      <c r="E220" s="222" t="s">
        <v>1136</v>
      </c>
      <c r="F220" s="223" t="s">
        <v>1137</v>
      </c>
      <c r="G220" s="224" t="s">
        <v>260</v>
      </c>
      <c r="H220" s="225">
        <v>17</v>
      </c>
      <c r="I220" s="226"/>
      <c r="J220" s="227">
        <f>ROUND(I220*H220,2)</f>
        <v>0</v>
      </c>
      <c r="K220" s="223" t="s">
        <v>168</v>
      </c>
      <c r="L220" s="72"/>
      <c r="M220" s="228" t="s">
        <v>30</v>
      </c>
      <c r="N220" s="229" t="s">
        <v>45</v>
      </c>
      <c r="O220" s="47"/>
      <c r="P220" s="230">
        <f>O220*H220</f>
        <v>0</v>
      </c>
      <c r="Q220" s="230">
        <v>0.00033</v>
      </c>
      <c r="R220" s="230">
        <f>Q220*H220</f>
        <v>0.0056100000000000004</v>
      </c>
      <c r="S220" s="230">
        <v>0</v>
      </c>
      <c r="T220" s="231">
        <f>S220*H220</f>
        <v>0</v>
      </c>
      <c r="AR220" s="24" t="s">
        <v>263</v>
      </c>
      <c r="AT220" s="24" t="s">
        <v>164</v>
      </c>
      <c r="AU220" s="24" t="s">
        <v>84</v>
      </c>
      <c r="AY220" s="24" t="s">
        <v>161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24" t="s">
        <v>82</v>
      </c>
      <c r="BK220" s="232">
        <f>ROUND(I220*H220,2)</f>
        <v>0</v>
      </c>
      <c r="BL220" s="24" t="s">
        <v>263</v>
      </c>
      <c r="BM220" s="24" t="s">
        <v>1138</v>
      </c>
    </row>
    <row r="221" s="12" customFormat="1">
      <c r="B221" s="244"/>
      <c r="C221" s="245"/>
      <c r="D221" s="235" t="s">
        <v>171</v>
      </c>
      <c r="E221" s="246" t="s">
        <v>30</v>
      </c>
      <c r="F221" s="247" t="s">
        <v>1139</v>
      </c>
      <c r="G221" s="245"/>
      <c r="H221" s="248">
        <v>17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AT221" s="254" t="s">
        <v>171</v>
      </c>
      <c r="AU221" s="254" t="s">
        <v>84</v>
      </c>
      <c r="AV221" s="12" t="s">
        <v>84</v>
      </c>
      <c r="AW221" s="12" t="s">
        <v>37</v>
      </c>
      <c r="AX221" s="12" t="s">
        <v>74</v>
      </c>
      <c r="AY221" s="254" t="s">
        <v>161</v>
      </c>
    </row>
    <row r="222" s="1" customFormat="1" ht="16.5" customHeight="1">
      <c r="B222" s="46"/>
      <c r="C222" s="277" t="s">
        <v>569</v>
      </c>
      <c r="D222" s="277" t="s">
        <v>430</v>
      </c>
      <c r="E222" s="278" t="s">
        <v>1140</v>
      </c>
      <c r="F222" s="279" t="s">
        <v>1141</v>
      </c>
      <c r="G222" s="280" t="s">
        <v>260</v>
      </c>
      <c r="H222" s="281">
        <v>17</v>
      </c>
      <c r="I222" s="282"/>
      <c r="J222" s="283">
        <f>ROUND(I222*H222,2)</f>
        <v>0</v>
      </c>
      <c r="K222" s="279" t="s">
        <v>168</v>
      </c>
      <c r="L222" s="284"/>
      <c r="M222" s="285" t="s">
        <v>30</v>
      </c>
      <c r="N222" s="286" t="s">
        <v>45</v>
      </c>
      <c r="O222" s="47"/>
      <c r="P222" s="230">
        <f>O222*H222</f>
        <v>0</v>
      </c>
      <c r="Q222" s="230">
        <v>0.00012999999999999999</v>
      </c>
      <c r="R222" s="230">
        <f>Q222*H222</f>
        <v>0.0022099999999999997</v>
      </c>
      <c r="S222" s="230">
        <v>0</v>
      </c>
      <c r="T222" s="231">
        <f>S222*H222</f>
        <v>0</v>
      </c>
      <c r="AR222" s="24" t="s">
        <v>367</v>
      </c>
      <c r="AT222" s="24" t="s">
        <v>430</v>
      </c>
      <c r="AU222" s="24" t="s">
        <v>84</v>
      </c>
      <c r="AY222" s="24" t="s">
        <v>161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24" t="s">
        <v>82</v>
      </c>
      <c r="BK222" s="232">
        <f>ROUND(I222*H222,2)</f>
        <v>0</v>
      </c>
      <c r="BL222" s="24" t="s">
        <v>263</v>
      </c>
      <c r="BM222" s="24" t="s">
        <v>1142</v>
      </c>
    </row>
    <row r="223" s="1" customFormat="1" ht="25.5" customHeight="1">
      <c r="B223" s="46"/>
      <c r="C223" s="221" t="s">
        <v>576</v>
      </c>
      <c r="D223" s="221" t="s">
        <v>164</v>
      </c>
      <c r="E223" s="222" t="s">
        <v>1143</v>
      </c>
      <c r="F223" s="223" t="s">
        <v>1144</v>
      </c>
      <c r="G223" s="224" t="s">
        <v>260</v>
      </c>
      <c r="H223" s="225">
        <v>6</v>
      </c>
      <c r="I223" s="226"/>
      <c r="J223" s="227">
        <f>ROUND(I223*H223,2)</f>
        <v>0</v>
      </c>
      <c r="K223" s="223" t="s">
        <v>168</v>
      </c>
      <c r="L223" s="72"/>
      <c r="M223" s="228" t="s">
        <v>30</v>
      </c>
      <c r="N223" s="229" t="s">
        <v>45</v>
      </c>
      <c r="O223" s="47"/>
      <c r="P223" s="230">
        <f>O223*H223</f>
        <v>0</v>
      </c>
      <c r="Q223" s="230">
        <v>0.00042000000000000002</v>
      </c>
      <c r="R223" s="230">
        <f>Q223*H223</f>
        <v>0.0025200000000000001</v>
      </c>
      <c r="S223" s="230">
        <v>0</v>
      </c>
      <c r="T223" s="231">
        <f>S223*H223</f>
        <v>0</v>
      </c>
      <c r="AR223" s="24" t="s">
        <v>263</v>
      </c>
      <c r="AT223" s="24" t="s">
        <v>164</v>
      </c>
      <c r="AU223" s="24" t="s">
        <v>84</v>
      </c>
      <c r="AY223" s="24" t="s">
        <v>161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24" t="s">
        <v>82</v>
      </c>
      <c r="BK223" s="232">
        <f>ROUND(I223*H223,2)</f>
        <v>0</v>
      </c>
      <c r="BL223" s="24" t="s">
        <v>263</v>
      </c>
      <c r="BM223" s="24" t="s">
        <v>1145</v>
      </c>
    </row>
    <row r="224" s="12" customFormat="1">
      <c r="B224" s="244"/>
      <c r="C224" s="245"/>
      <c r="D224" s="235" t="s">
        <v>171</v>
      </c>
      <c r="E224" s="246" t="s">
        <v>30</v>
      </c>
      <c r="F224" s="247" t="s">
        <v>1146</v>
      </c>
      <c r="G224" s="245"/>
      <c r="H224" s="248">
        <v>6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AT224" s="254" t="s">
        <v>171</v>
      </c>
      <c r="AU224" s="254" t="s">
        <v>84</v>
      </c>
      <c r="AV224" s="12" t="s">
        <v>84</v>
      </c>
      <c r="AW224" s="12" t="s">
        <v>37</v>
      </c>
      <c r="AX224" s="12" t="s">
        <v>74</v>
      </c>
      <c r="AY224" s="254" t="s">
        <v>161</v>
      </c>
    </row>
    <row r="225" s="1" customFormat="1" ht="16.5" customHeight="1">
      <c r="B225" s="46"/>
      <c r="C225" s="277" t="s">
        <v>583</v>
      </c>
      <c r="D225" s="277" t="s">
        <v>430</v>
      </c>
      <c r="E225" s="278" t="s">
        <v>1147</v>
      </c>
      <c r="F225" s="279" t="s">
        <v>1148</v>
      </c>
      <c r="G225" s="280" t="s">
        <v>260</v>
      </c>
      <c r="H225" s="281">
        <v>6</v>
      </c>
      <c r="I225" s="282"/>
      <c r="J225" s="283">
        <f>ROUND(I225*H225,2)</f>
        <v>0</v>
      </c>
      <c r="K225" s="279" t="s">
        <v>168</v>
      </c>
      <c r="L225" s="284"/>
      <c r="M225" s="285" t="s">
        <v>30</v>
      </c>
      <c r="N225" s="286" t="s">
        <v>45</v>
      </c>
      <c r="O225" s="47"/>
      <c r="P225" s="230">
        <f>O225*H225</f>
        <v>0</v>
      </c>
      <c r="Q225" s="230">
        <v>0.00018000000000000001</v>
      </c>
      <c r="R225" s="230">
        <f>Q225*H225</f>
        <v>0.00108</v>
      </c>
      <c r="S225" s="230">
        <v>0</v>
      </c>
      <c r="T225" s="231">
        <f>S225*H225</f>
        <v>0</v>
      </c>
      <c r="AR225" s="24" t="s">
        <v>367</v>
      </c>
      <c r="AT225" s="24" t="s">
        <v>430</v>
      </c>
      <c r="AU225" s="24" t="s">
        <v>84</v>
      </c>
      <c r="AY225" s="24" t="s">
        <v>161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24" t="s">
        <v>82</v>
      </c>
      <c r="BK225" s="232">
        <f>ROUND(I225*H225,2)</f>
        <v>0</v>
      </c>
      <c r="BL225" s="24" t="s">
        <v>263</v>
      </c>
      <c r="BM225" s="24" t="s">
        <v>1149</v>
      </c>
    </row>
    <row r="226" s="1" customFormat="1" ht="25.5" customHeight="1">
      <c r="B226" s="46"/>
      <c r="C226" s="221" t="s">
        <v>597</v>
      </c>
      <c r="D226" s="221" t="s">
        <v>164</v>
      </c>
      <c r="E226" s="222" t="s">
        <v>1150</v>
      </c>
      <c r="F226" s="223" t="s">
        <v>1151</v>
      </c>
      <c r="G226" s="224" t="s">
        <v>260</v>
      </c>
      <c r="H226" s="225">
        <v>5.5</v>
      </c>
      <c r="I226" s="226"/>
      <c r="J226" s="227">
        <f>ROUND(I226*H226,2)</f>
        <v>0</v>
      </c>
      <c r="K226" s="223" t="s">
        <v>168</v>
      </c>
      <c r="L226" s="72"/>
      <c r="M226" s="228" t="s">
        <v>30</v>
      </c>
      <c r="N226" s="229" t="s">
        <v>45</v>
      </c>
      <c r="O226" s="47"/>
      <c r="P226" s="230">
        <f>O226*H226</f>
        <v>0</v>
      </c>
      <c r="Q226" s="230">
        <v>0.00050000000000000001</v>
      </c>
      <c r="R226" s="230">
        <f>Q226*H226</f>
        <v>0.0027499999999999998</v>
      </c>
      <c r="S226" s="230">
        <v>0</v>
      </c>
      <c r="T226" s="231">
        <f>S226*H226</f>
        <v>0</v>
      </c>
      <c r="AR226" s="24" t="s">
        <v>263</v>
      </c>
      <c r="AT226" s="24" t="s">
        <v>164</v>
      </c>
      <c r="AU226" s="24" t="s">
        <v>84</v>
      </c>
      <c r="AY226" s="24" t="s">
        <v>161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24" t="s">
        <v>82</v>
      </c>
      <c r="BK226" s="232">
        <f>ROUND(I226*H226,2)</f>
        <v>0</v>
      </c>
      <c r="BL226" s="24" t="s">
        <v>263</v>
      </c>
      <c r="BM226" s="24" t="s">
        <v>1152</v>
      </c>
    </row>
    <row r="227" s="12" customFormat="1">
      <c r="B227" s="244"/>
      <c r="C227" s="245"/>
      <c r="D227" s="235" t="s">
        <v>171</v>
      </c>
      <c r="E227" s="246" t="s">
        <v>30</v>
      </c>
      <c r="F227" s="247" t="s">
        <v>1153</v>
      </c>
      <c r="G227" s="245"/>
      <c r="H227" s="248">
        <v>5.5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AT227" s="254" t="s">
        <v>171</v>
      </c>
      <c r="AU227" s="254" t="s">
        <v>84</v>
      </c>
      <c r="AV227" s="12" t="s">
        <v>84</v>
      </c>
      <c r="AW227" s="12" t="s">
        <v>37</v>
      </c>
      <c r="AX227" s="12" t="s">
        <v>74</v>
      </c>
      <c r="AY227" s="254" t="s">
        <v>161</v>
      </c>
    </row>
    <row r="228" s="1" customFormat="1" ht="16.5" customHeight="1">
      <c r="B228" s="46"/>
      <c r="C228" s="277" t="s">
        <v>603</v>
      </c>
      <c r="D228" s="277" t="s">
        <v>430</v>
      </c>
      <c r="E228" s="278" t="s">
        <v>1154</v>
      </c>
      <c r="F228" s="279" t="s">
        <v>1155</v>
      </c>
      <c r="G228" s="280" t="s">
        <v>260</v>
      </c>
      <c r="H228" s="281">
        <v>5.5</v>
      </c>
      <c r="I228" s="282"/>
      <c r="J228" s="283">
        <f>ROUND(I228*H228,2)</f>
        <v>0</v>
      </c>
      <c r="K228" s="279" t="s">
        <v>168</v>
      </c>
      <c r="L228" s="284"/>
      <c r="M228" s="285" t="s">
        <v>30</v>
      </c>
      <c r="N228" s="286" t="s">
        <v>45</v>
      </c>
      <c r="O228" s="47"/>
      <c r="P228" s="230">
        <f>O228*H228</f>
        <v>0</v>
      </c>
      <c r="Q228" s="230">
        <v>0.00027</v>
      </c>
      <c r="R228" s="230">
        <f>Q228*H228</f>
        <v>0.001485</v>
      </c>
      <c r="S228" s="230">
        <v>0</v>
      </c>
      <c r="T228" s="231">
        <f>S228*H228</f>
        <v>0</v>
      </c>
      <c r="AR228" s="24" t="s">
        <v>367</v>
      </c>
      <c r="AT228" s="24" t="s">
        <v>430</v>
      </c>
      <c r="AU228" s="24" t="s">
        <v>84</v>
      </c>
      <c r="AY228" s="24" t="s">
        <v>161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24" t="s">
        <v>82</v>
      </c>
      <c r="BK228" s="232">
        <f>ROUND(I228*H228,2)</f>
        <v>0</v>
      </c>
      <c r="BL228" s="24" t="s">
        <v>263</v>
      </c>
      <c r="BM228" s="24" t="s">
        <v>1156</v>
      </c>
    </row>
    <row r="229" s="1" customFormat="1" ht="25.5" customHeight="1">
      <c r="B229" s="46"/>
      <c r="C229" s="221" t="s">
        <v>607</v>
      </c>
      <c r="D229" s="221" t="s">
        <v>164</v>
      </c>
      <c r="E229" s="222" t="s">
        <v>1157</v>
      </c>
      <c r="F229" s="223" t="s">
        <v>1158</v>
      </c>
      <c r="G229" s="224" t="s">
        <v>260</v>
      </c>
      <c r="H229" s="225">
        <v>8.5</v>
      </c>
      <c r="I229" s="226"/>
      <c r="J229" s="227">
        <f>ROUND(I229*H229,2)</f>
        <v>0</v>
      </c>
      <c r="K229" s="223" t="s">
        <v>168</v>
      </c>
      <c r="L229" s="72"/>
      <c r="M229" s="228" t="s">
        <v>30</v>
      </c>
      <c r="N229" s="229" t="s">
        <v>45</v>
      </c>
      <c r="O229" s="47"/>
      <c r="P229" s="230">
        <f>O229*H229</f>
        <v>0</v>
      </c>
      <c r="Q229" s="230">
        <v>0.00080000000000000004</v>
      </c>
      <c r="R229" s="230">
        <f>Q229*H229</f>
        <v>0.0068000000000000005</v>
      </c>
      <c r="S229" s="230">
        <v>0</v>
      </c>
      <c r="T229" s="231">
        <f>S229*H229</f>
        <v>0</v>
      </c>
      <c r="AR229" s="24" t="s">
        <v>263</v>
      </c>
      <c r="AT229" s="24" t="s">
        <v>164</v>
      </c>
      <c r="AU229" s="24" t="s">
        <v>84</v>
      </c>
      <c r="AY229" s="24" t="s">
        <v>161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24" t="s">
        <v>82</v>
      </c>
      <c r="BK229" s="232">
        <f>ROUND(I229*H229,2)</f>
        <v>0</v>
      </c>
      <c r="BL229" s="24" t="s">
        <v>263</v>
      </c>
      <c r="BM229" s="24" t="s">
        <v>1159</v>
      </c>
    </row>
    <row r="230" s="12" customFormat="1">
      <c r="B230" s="244"/>
      <c r="C230" s="245"/>
      <c r="D230" s="235" t="s">
        <v>171</v>
      </c>
      <c r="E230" s="246" t="s">
        <v>30</v>
      </c>
      <c r="F230" s="247" t="s">
        <v>1160</v>
      </c>
      <c r="G230" s="245"/>
      <c r="H230" s="248">
        <v>8.5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AT230" s="254" t="s">
        <v>171</v>
      </c>
      <c r="AU230" s="254" t="s">
        <v>84</v>
      </c>
      <c r="AV230" s="12" t="s">
        <v>84</v>
      </c>
      <c r="AW230" s="12" t="s">
        <v>37</v>
      </c>
      <c r="AX230" s="12" t="s">
        <v>74</v>
      </c>
      <c r="AY230" s="254" t="s">
        <v>161</v>
      </c>
    </row>
    <row r="231" s="1" customFormat="1" ht="16.5" customHeight="1">
      <c r="B231" s="46"/>
      <c r="C231" s="277" t="s">
        <v>612</v>
      </c>
      <c r="D231" s="277" t="s">
        <v>430</v>
      </c>
      <c r="E231" s="278" t="s">
        <v>1161</v>
      </c>
      <c r="F231" s="279" t="s">
        <v>1162</v>
      </c>
      <c r="G231" s="280" t="s">
        <v>260</v>
      </c>
      <c r="H231" s="281">
        <v>8.5</v>
      </c>
      <c r="I231" s="282"/>
      <c r="J231" s="283">
        <f>ROUND(I231*H231,2)</f>
        <v>0</v>
      </c>
      <c r="K231" s="279" t="s">
        <v>168</v>
      </c>
      <c r="L231" s="284"/>
      <c r="M231" s="285" t="s">
        <v>30</v>
      </c>
      <c r="N231" s="286" t="s">
        <v>45</v>
      </c>
      <c r="O231" s="47"/>
      <c r="P231" s="230">
        <f>O231*H231</f>
        <v>0</v>
      </c>
      <c r="Q231" s="230">
        <v>0.00040999999999999999</v>
      </c>
      <c r="R231" s="230">
        <f>Q231*H231</f>
        <v>0.0034849999999999998</v>
      </c>
      <c r="S231" s="230">
        <v>0</v>
      </c>
      <c r="T231" s="231">
        <f>S231*H231</f>
        <v>0</v>
      </c>
      <c r="AR231" s="24" t="s">
        <v>367</v>
      </c>
      <c r="AT231" s="24" t="s">
        <v>430</v>
      </c>
      <c r="AU231" s="24" t="s">
        <v>84</v>
      </c>
      <c r="AY231" s="24" t="s">
        <v>161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24" t="s">
        <v>82</v>
      </c>
      <c r="BK231" s="232">
        <f>ROUND(I231*H231,2)</f>
        <v>0</v>
      </c>
      <c r="BL231" s="24" t="s">
        <v>263</v>
      </c>
      <c r="BM231" s="24" t="s">
        <v>1163</v>
      </c>
    </row>
    <row r="232" s="1" customFormat="1" ht="25.5" customHeight="1">
      <c r="B232" s="46"/>
      <c r="C232" s="221" t="s">
        <v>616</v>
      </c>
      <c r="D232" s="221" t="s">
        <v>164</v>
      </c>
      <c r="E232" s="222" t="s">
        <v>1164</v>
      </c>
      <c r="F232" s="223" t="s">
        <v>1165</v>
      </c>
      <c r="G232" s="224" t="s">
        <v>260</v>
      </c>
      <c r="H232" s="225">
        <v>40.5</v>
      </c>
      <c r="I232" s="226"/>
      <c r="J232" s="227">
        <f>ROUND(I232*H232,2)</f>
        <v>0</v>
      </c>
      <c r="K232" s="223" t="s">
        <v>168</v>
      </c>
      <c r="L232" s="72"/>
      <c r="M232" s="228" t="s">
        <v>30</v>
      </c>
      <c r="N232" s="229" t="s">
        <v>45</v>
      </c>
      <c r="O232" s="47"/>
      <c r="P232" s="230">
        <f>O232*H232</f>
        <v>0</v>
      </c>
      <c r="Q232" s="230">
        <v>0.00066</v>
      </c>
      <c r="R232" s="230">
        <f>Q232*H232</f>
        <v>0.02673</v>
      </c>
      <c r="S232" s="230">
        <v>0</v>
      </c>
      <c r="T232" s="231">
        <f>S232*H232</f>
        <v>0</v>
      </c>
      <c r="AR232" s="24" t="s">
        <v>263</v>
      </c>
      <c r="AT232" s="24" t="s">
        <v>164</v>
      </c>
      <c r="AU232" s="24" t="s">
        <v>84</v>
      </c>
      <c r="AY232" s="24" t="s">
        <v>161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24" t="s">
        <v>82</v>
      </c>
      <c r="BK232" s="232">
        <f>ROUND(I232*H232,2)</f>
        <v>0</v>
      </c>
      <c r="BL232" s="24" t="s">
        <v>263</v>
      </c>
      <c r="BM232" s="24" t="s">
        <v>1166</v>
      </c>
    </row>
    <row r="233" s="12" customFormat="1">
      <c r="B233" s="244"/>
      <c r="C233" s="245"/>
      <c r="D233" s="235" t="s">
        <v>171</v>
      </c>
      <c r="E233" s="246" t="s">
        <v>30</v>
      </c>
      <c r="F233" s="247" t="s">
        <v>1167</v>
      </c>
      <c r="G233" s="245"/>
      <c r="H233" s="248">
        <v>40.5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AT233" s="254" t="s">
        <v>171</v>
      </c>
      <c r="AU233" s="254" t="s">
        <v>84</v>
      </c>
      <c r="AV233" s="12" t="s">
        <v>84</v>
      </c>
      <c r="AW233" s="12" t="s">
        <v>37</v>
      </c>
      <c r="AX233" s="12" t="s">
        <v>74</v>
      </c>
      <c r="AY233" s="254" t="s">
        <v>161</v>
      </c>
    </row>
    <row r="234" s="1" customFormat="1" ht="25.5" customHeight="1">
      <c r="B234" s="46"/>
      <c r="C234" s="221" t="s">
        <v>620</v>
      </c>
      <c r="D234" s="221" t="s">
        <v>164</v>
      </c>
      <c r="E234" s="222" t="s">
        <v>1168</v>
      </c>
      <c r="F234" s="223" t="s">
        <v>1169</v>
      </c>
      <c r="G234" s="224" t="s">
        <v>260</v>
      </c>
      <c r="H234" s="225">
        <v>9.5</v>
      </c>
      <c r="I234" s="226"/>
      <c r="J234" s="227">
        <f>ROUND(I234*H234,2)</f>
        <v>0</v>
      </c>
      <c r="K234" s="223" t="s">
        <v>168</v>
      </c>
      <c r="L234" s="72"/>
      <c r="M234" s="228" t="s">
        <v>30</v>
      </c>
      <c r="N234" s="229" t="s">
        <v>45</v>
      </c>
      <c r="O234" s="47"/>
      <c r="P234" s="230">
        <f>O234*H234</f>
        <v>0</v>
      </c>
      <c r="Q234" s="230">
        <v>0.00091</v>
      </c>
      <c r="R234" s="230">
        <f>Q234*H234</f>
        <v>0.0086449999999999999</v>
      </c>
      <c r="S234" s="230">
        <v>0</v>
      </c>
      <c r="T234" s="231">
        <f>S234*H234</f>
        <v>0</v>
      </c>
      <c r="AR234" s="24" t="s">
        <v>263</v>
      </c>
      <c r="AT234" s="24" t="s">
        <v>164</v>
      </c>
      <c r="AU234" s="24" t="s">
        <v>84</v>
      </c>
      <c r="AY234" s="24" t="s">
        <v>161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24" t="s">
        <v>82</v>
      </c>
      <c r="BK234" s="232">
        <f>ROUND(I234*H234,2)</f>
        <v>0</v>
      </c>
      <c r="BL234" s="24" t="s">
        <v>263</v>
      </c>
      <c r="BM234" s="24" t="s">
        <v>1170</v>
      </c>
    </row>
    <row r="235" s="12" customFormat="1">
      <c r="B235" s="244"/>
      <c r="C235" s="245"/>
      <c r="D235" s="235" t="s">
        <v>171</v>
      </c>
      <c r="E235" s="246" t="s">
        <v>30</v>
      </c>
      <c r="F235" s="247" t="s">
        <v>1171</v>
      </c>
      <c r="G235" s="245"/>
      <c r="H235" s="248">
        <v>9.5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AT235" s="254" t="s">
        <v>171</v>
      </c>
      <c r="AU235" s="254" t="s">
        <v>84</v>
      </c>
      <c r="AV235" s="12" t="s">
        <v>84</v>
      </c>
      <c r="AW235" s="12" t="s">
        <v>37</v>
      </c>
      <c r="AX235" s="12" t="s">
        <v>74</v>
      </c>
      <c r="AY235" s="254" t="s">
        <v>161</v>
      </c>
    </row>
    <row r="236" s="1" customFormat="1" ht="25.5" customHeight="1">
      <c r="B236" s="46"/>
      <c r="C236" s="221" t="s">
        <v>626</v>
      </c>
      <c r="D236" s="221" t="s">
        <v>164</v>
      </c>
      <c r="E236" s="222" t="s">
        <v>1172</v>
      </c>
      <c r="F236" s="223" t="s">
        <v>1173</v>
      </c>
      <c r="G236" s="224" t="s">
        <v>260</v>
      </c>
      <c r="H236" s="225">
        <v>13</v>
      </c>
      <c r="I236" s="226"/>
      <c r="J236" s="227">
        <f>ROUND(I236*H236,2)</f>
        <v>0</v>
      </c>
      <c r="K236" s="223" t="s">
        <v>168</v>
      </c>
      <c r="L236" s="72"/>
      <c r="M236" s="228" t="s">
        <v>30</v>
      </c>
      <c r="N236" s="229" t="s">
        <v>45</v>
      </c>
      <c r="O236" s="47"/>
      <c r="P236" s="230">
        <f>O236*H236</f>
        <v>0</v>
      </c>
      <c r="Q236" s="230">
        <v>0.0011900000000000001</v>
      </c>
      <c r="R236" s="230">
        <f>Q236*H236</f>
        <v>0.015470000000000001</v>
      </c>
      <c r="S236" s="230">
        <v>0</v>
      </c>
      <c r="T236" s="231">
        <f>S236*H236</f>
        <v>0</v>
      </c>
      <c r="AR236" s="24" t="s">
        <v>263</v>
      </c>
      <c r="AT236" s="24" t="s">
        <v>164</v>
      </c>
      <c r="AU236" s="24" t="s">
        <v>84</v>
      </c>
      <c r="AY236" s="24" t="s">
        <v>161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24" t="s">
        <v>82</v>
      </c>
      <c r="BK236" s="232">
        <f>ROUND(I236*H236,2)</f>
        <v>0</v>
      </c>
      <c r="BL236" s="24" t="s">
        <v>263</v>
      </c>
      <c r="BM236" s="24" t="s">
        <v>1174</v>
      </c>
    </row>
    <row r="237" s="12" customFormat="1">
      <c r="B237" s="244"/>
      <c r="C237" s="245"/>
      <c r="D237" s="235" t="s">
        <v>171</v>
      </c>
      <c r="E237" s="246" t="s">
        <v>30</v>
      </c>
      <c r="F237" s="247" t="s">
        <v>1175</v>
      </c>
      <c r="G237" s="245"/>
      <c r="H237" s="248">
        <v>13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AT237" s="254" t="s">
        <v>171</v>
      </c>
      <c r="AU237" s="254" t="s">
        <v>84</v>
      </c>
      <c r="AV237" s="12" t="s">
        <v>84</v>
      </c>
      <c r="AW237" s="12" t="s">
        <v>37</v>
      </c>
      <c r="AX237" s="12" t="s">
        <v>74</v>
      </c>
      <c r="AY237" s="254" t="s">
        <v>161</v>
      </c>
    </row>
    <row r="238" s="1" customFormat="1" ht="25.5" customHeight="1">
      <c r="B238" s="46"/>
      <c r="C238" s="221" t="s">
        <v>632</v>
      </c>
      <c r="D238" s="221" t="s">
        <v>164</v>
      </c>
      <c r="E238" s="222" t="s">
        <v>1176</v>
      </c>
      <c r="F238" s="223" t="s">
        <v>1177</v>
      </c>
      <c r="G238" s="224" t="s">
        <v>260</v>
      </c>
      <c r="H238" s="225">
        <v>7.5</v>
      </c>
      <c r="I238" s="226"/>
      <c r="J238" s="227">
        <f>ROUND(I238*H238,2)</f>
        <v>0</v>
      </c>
      <c r="K238" s="223" t="s">
        <v>168</v>
      </c>
      <c r="L238" s="72"/>
      <c r="M238" s="228" t="s">
        <v>30</v>
      </c>
      <c r="N238" s="229" t="s">
        <v>45</v>
      </c>
      <c r="O238" s="47"/>
      <c r="P238" s="230">
        <f>O238*H238</f>
        <v>0</v>
      </c>
      <c r="Q238" s="230">
        <v>0.0025200000000000001</v>
      </c>
      <c r="R238" s="230">
        <f>Q238*H238</f>
        <v>0.0189</v>
      </c>
      <c r="S238" s="230">
        <v>0</v>
      </c>
      <c r="T238" s="231">
        <f>S238*H238</f>
        <v>0</v>
      </c>
      <c r="AR238" s="24" t="s">
        <v>263</v>
      </c>
      <c r="AT238" s="24" t="s">
        <v>164</v>
      </c>
      <c r="AU238" s="24" t="s">
        <v>84</v>
      </c>
      <c r="AY238" s="24" t="s">
        <v>161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24" t="s">
        <v>82</v>
      </c>
      <c r="BK238" s="232">
        <f>ROUND(I238*H238,2)</f>
        <v>0</v>
      </c>
      <c r="BL238" s="24" t="s">
        <v>263</v>
      </c>
      <c r="BM238" s="24" t="s">
        <v>1178</v>
      </c>
    </row>
    <row r="239" s="12" customFormat="1">
      <c r="B239" s="244"/>
      <c r="C239" s="245"/>
      <c r="D239" s="235" t="s">
        <v>171</v>
      </c>
      <c r="E239" s="246" t="s">
        <v>30</v>
      </c>
      <c r="F239" s="247" t="s">
        <v>1179</v>
      </c>
      <c r="G239" s="245"/>
      <c r="H239" s="248">
        <v>7.5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AT239" s="254" t="s">
        <v>171</v>
      </c>
      <c r="AU239" s="254" t="s">
        <v>84</v>
      </c>
      <c r="AV239" s="12" t="s">
        <v>84</v>
      </c>
      <c r="AW239" s="12" t="s">
        <v>37</v>
      </c>
      <c r="AX239" s="12" t="s">
        <v>74</v>
      </c>
      <c r="AY239" s="254" t="s">
        <v>161</v>
      </c>
    </row>
    <row r="240" s="1" customFormat="1" ht="16.5" customHeight="1">
      <c r="B240" s="46"/>
      <c r="C240" s="221" t="s">
        <v>639</v>
      </c>
      <c r="D240" s="221" t="s">
        <v>164</v>
      </c>
      <c r="E240" s="222" t="s">
        <v>1180</v>
      </c>
      <c r="F240" s="223" t="s">
        <v>1181</v>
      </c>
      <c r="G240" s="224" t="s">
        <v>191</v>
      </c>
      <c r="H240" s="225">
        <v>18</v>
      </c>
      <c r="I240" s="226"/>
      <c r="J240" s="227">
        <f>ROUND(I240*H240,2)</f>
        <v>0</v>
      </c>
      <c r="K240" s="223" t="s">
        <v>168</v>
      </c>
      <c r="L240" s="72"/>
      <c r="M240" s="228" t="s">
        <v>30</v>
      </c>
      <c r="N240" s="229" t="s">
        <v>45</v>
      </c>
      <c r="O240" s="47"/>
      <c r="P240" s="230">
        <f>O240*H240</f>
        <v>0</v>
      </c>
      <c r="Q240" s="230">
        <v>0</v>
      </c>
      <c r="R240" s="230">
        <f>Q240*H240</f>
        <v>0</v>
      </c>
      <c r="S240" s="230">
        <v>0</v>
      </c>
      <c r="T240" s="231">
        <f>S240*H240</f>
        <v>0</v>
      </c>
      <c r="AR240" s="24" t="s">
        <v>263</v>
      </c>
      <c r="AT240" s="24" t="s">
        <v>164</v>
      </c>
      <c r="AU240" s="24" t="s">
        <v>84</v>
      </c>
      <c r="AY240" s="24" t="s">
        <v>161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24" t="s">
        <v>82</v>
      </c>
      <c r="BK240" s="232">
        <f>ROUND(I240*H240,2)</f>
        <v>0</v>
      </c>
      <c r="BL240" s="24" t="s">
        <v>263</v>
      </c>
      <c r="BM240" s="24" t="s">
        <v>1182</v>
      </c>
    </row>
    <row r="241" s="12" customFormat="1">
      <c r="B241" s="244"/>
      <c r="C241" s="245"/>
      <c r="D241" s="235" t="s">
        <v>171</v>
      </c>
      <c r="E241" s="246" t="s">
        <v>30</v>
      </c>
      <c r="F241" s="247" t="s">
        <v>1183</v>
      </c>
      <c r="G241" s="245"/>
      <c r="H241" s="248">
        <v>18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AT241" s="254" t="s">
        <v>171</v>
      </c>
      <c r="AU241" s="254" t="s">
        <v>84</v>
      </c>
      <c r="AV241" s="12" t="s">
        <v>84</v>
      </c>
      <c r="AW241" s="12" t="s">
        <v>37</v>
      </c>
      <c r="AX241" s="12" t="s">
        <v>74</v>
      </c>
      <c r="AY241" s="254" t="s">
        <v>161</v>
      </c>
    </row>
    <row r="242" s="1" customFormat="1" ht="16.5" customHeight="1">
      <c r="B242" s="46"/>
      <c r="C242" s="221" t="s">
        <v>643</v>
      </c>
      <c r="D242" s="221" t="s">
        <v>164</v>
      </c>
      <c r="E242" s="222" t="s">
        <v>1184</v>
      </c>
      <c r="F242" s="223" t="s">
        <v>1185</v>
      </c>
      <c r="G242" s="224" t="s">
        <v>1186</v>
      </c>
      <c r="H242" s="225">
        <v>9</v>
      </c>
      <c r="I242" s="226"/>
      <c r="J242" s="227">
        <f>ROUND(I242*H242,2)</f>
        <v>0</v>
      </c>
      <c r="K242" s="223" t="s">
        <v>30</v>
      </c>
      <c r="L242" s="72"/>
      <c r="M242" s="228" t="s">
        <v>30</v>
      </c>
      <c r="N242" s="229" t="s">
        <v>45</v>
      </c>
      <c r="O242" s="47"/>
      <c r="P242" s="230">
        <f>O242*H242</f>
        <v>0</v>
      </c>
      <c r="Q242" s="230">
        <v>0.00025000000000000001</v>
      </c>
      <c r="R242" s="230">
        <f>Q242*H242</f>
        <v>0.0022500000000000003</v>
      </c>
      <c r="S242" s="230">
        <v>0</v>
      </c>
      <c r="T242" s="231">
        <f>S242*H242</f>
        <v>0</v>
      </c>
      <c r="AR242" s="24" t="s">
        <v>263</v>
      </c>
      <c r="AT242" s="24" t="s">
        <v>164</v>
      </c>
      <c r="AU242" s="24" t="s">
        <v>84</v>
      </c>
      <c r="AY242" s="24" t="s">
        <v>161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24" t="s">
        <v>82</v>
      </c>
      <c r="BK242" s="232">
        <f>ROUND(I242*H242,2)</f>
        <v>0</v>
      </c>
      <c r="BL242" s="24" t="s">
        <v>263</v>
      </c>
      <c r="BM242" s="24" t="s">
        <v>1187</v>
      </c>
    </row>
    <row r="243" s="1" customFormat="1" ht="25.5" customHeight="1">
      <c r="B243" s="46"/>
      <c r="C243" s="221" t="s">
        <v>649</v>
      </c>
      <c r="D243" s="221" t="s">
        <v>164</v>
      </c>
      <c r="E243" s="222" t="s">
        <v>1188</v>
      </c>
      <c r="F243" s="223" t="s">
        <v>1189</v>
      </c>
      <c r="G243" s="224" t="s">
        <v>191</v>
      </c>
      <c r="H243" s="225">
        <v>1</v>
      </c>
      <c r="I243" s="226"/>
      <c r="J243" s="227">
        <f>ROUND(I243*H243,2)</f>
        <v>0</v>
      </c>
      <c r="K243" s="223" t="s">
        <v>30</v>
      </c>
      <c r="L243" s="72"/>
      <c r="M243" s="228" t="s">
        <v>30</v>
      </c>
      <c r="N243" s="229" t="s">
        <v>45</v>
      </c>
      <c r="O243" s="47"/>
      <c r="P243" s="230">
        <f>O243*H243</f>
        <v>0</v>
      </c>
      <c r="Q243" s="230">
        <v>2.0000000000000002E-05</v>
      </c>
      <c r="R243" s="230">
        <f>Q243*H243</f>
        <v>2.0000000000000002E-05</v>
      </c>
      <c r="S243" s="230">
        <v>0</v>
      </c>
      <c r="T243" s="231">
        <f>S243*H243</f>
        <v>0</v>
      </c>
      <c r="AR243" s="24" t="s">
        <v>263</v>
      </c>
      <c r="AT243" s="24" t="s">
        <v>164</v>
      </c>
      <c r="AU243" s="24" t="s">
        <v>84</v>
      </c>
      <c r="AY243" s="24" t="s">
        <v>161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24" t="s">
        <v>82</v>
      </c>
      <c r="BK243" s="232">
        <f>ROUND(I243*H243,2)</f>
        <v>0</v>
      </c>
      <c r="BL243" s="24" t="s">
        <v>263</v>
      </c>
      <c r="BM243" s="24" t="s">
        <v>1190</v>
      </c>
    </row>
    <row r="244" s="1" customFormat="1" ht="16.5" customHeight="1">
      <c r="B244" s="46"/>
      <c r="C244" s="277" t="s">
        <v>655</v>
      </c>
      <c r="D244" s="277" t="s">
        <v>430</v>
      </c>
      <c r="E244" s="278" t="s">
        <v>1191</v>
      </c>
      <c r="F244" s="279" t="s">
        <v>1192</v>
      </c>
      <c r="G244" s="280" t="s">
        <v>191</v>
      </c>
      <c r="H244" s="281">
        <v>1</v>
      </c>
      <c r="I244" s="282"/>
      <c r="J244" s="283">
        <f>ROUND(I244*H244,2)</f>
        <v>0</v>
      </c>
      <c r="K244" s="279" t="s">
        <v>168</v>
      </c>
      <c r="L244" s="284"/>
      <c r="M244" s="285" t="s">
        <v>30</v>
      </c>
      <c r="N244" s="286" t="s">
        <v>45</v>
      </c>
      <c r="O244" s="47"/>
      <c r="P244" s="230">
        <f>O244*H244</f>
        <v>0</v>
      </c>
      <c r="Q244" s="230">
        <v>0.00048000000000000001</v>
      </c>
      <c r="R244" s="230">
        <f>Q244*H244</f>
        <v>0.00048000000000000001</v>
      </c>
      <c r="S244" s="230">
        <v>0</v>
      </c>
      <c r="T244" s="231">
        <f>S244*H244</f>
        <v>0</v>
      </c>
      <c r="AR244" s="24" t="s">
        <v>367</v>
      </c>
      <c r="AT244" s="24" t="s">
        <v>430</v>
      </c>
      <c r="AU244" s="24" t="s">
        <v>84</v>
      </c>
      <c r="AY244" s="24" t="s">
        <v>161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24" t="s">
        <v>82</v>
      </c>
      <c r="BK244" s="232">
        <f>ROUND(I244*H244,2)</f>
        <v>0</v>
      </c>
      <c r="BL244" s="24" t="s">
        <v>263</v>
      </c>
      <c r="BM244" s="24" t="s">
        <v>1193</v>
      </c>
    </row>
    <row r="245" s="1" customFormat="1" ht="25.5" customHeight="1">
      <c r="B245" s="46"/>
      <c r="C245" s="221" t="s">
        <v>660</v>
      </c>
      <c r="D245" s="221" t="s">
        <v>164</v>
      </c>
      <c r="E245" s="222" t="s">
        <v>1194</v>
      </c>
      <c r="F245" s="223" t="s">
        <v>1195</v>
      </c>
      <c r="G245" s="224" t="s">
        <v>191</v>
      </c>
      <c r="H245" s="225">
        <v>2</v>
      </c>
      <c r="I245" s="226"/>
      <c r="J245" s="227">
        <f>ROUND(I245*H245,2)</f>
        <v>0</v>
      </c>
      <c r="K245" s="223" t="s">
        <v>30</v>
      </c>
      <c r="L245" s="72"/>
      <c r="M245" s="228" t="s">
        <v>30</v>
      </c>
      <c r="N245" s="229" t="s">
        <v>45</v>
      </c>
      <c r="O245" s="47"/>
      <c r="P245" s="230">
        <f>O245*H245</f>
        <v>0</v>
      </c>
      <c r="Q245" s="230">
        <v>2.0000000000000002E-05</v>
      </c>
      <c r="R245" s="230">
        <f>Q245*H245</f>
        <v>4.0000000000000003E-05</v>
      </c>
      <c r="S245" s="230">
        <v>0</v>
      </c>
      <c r="T245" s="231">
        <f>S245*H245</f>
        <v>0</v>
      </c>
      <c r="AR245" s="24" t="s">
        <v>263</v>
      </c>
      <c r="AT245" s="24" t="s">
        <v>164</v>
      </c>
      <c r="AU245" s="24" t="s">
        <v>84</v>
      </c>
      <c r="AY245" s="24" t="s">
        <v>161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24" t="s">
        <v>82</v>
      </c>
      <c r="BK245" s="232">
        <f>ROUND(I245*H245,2)</f>
        <v>0</v>
      </c>
      <c r="BL245" s="24" t="s">
        <v>263</v>
      </c>
      <c r="BM245" s="24" t="s">
        <v>1196</v>
      </c>
    </row>
    <row r="246" s="1" customFormat="1" ht="16.5" customHeight="1">
      <c r="B246" s="46"/>
      <c r="C246" s="277" t="s">
        <v>666</v>
      </c>
      <c r="D246" s="277" t="s">
        <v>430</v>
      </c>
      <c r="E246" s="278" t="s">
        <v>1197</v>
      </c>
      <c r="F246" s="279" t="s">
        <v>1198</v>
      </c>
      <c r="G246" s="280" t="s">
        <v>191</v>
      </c>
      <c r="H246" s="281">
        <v>2</v>
      </c>
      <c r="I246" s="282"/>
      <c r="J246" s="283">
        <f>ROUND(I246*H246,2)</f>
        <v>0</v>
      </c>
      <c r="K246" s="279" t="s">
        <v>168</v>
      </c>
      <c r="L246" s="284"/>
      <c r="M246" s="285" t="s">
        <v>30</v>
      </c>
      <c r="N246" s="286" t="s">
        <v>45</v>
      </c>
      <c r="O246" s="47"/>
      <c r="P246" s="230">
        <f>O246*H246</f>
        <v>0</v>
      </c>
      <c r="Q246" s="230">
        <v>0.00068000000000000005</v>
      </c>
      <c r="R246" s="230">
        <f>Q246*H246</f>
        <v>0.0013600000000000001</v>
      </c>
      <c r="S246" s="230">
        <v>0</v>
      </c>
      <c r="T246" s="231">
        <f>S246*H246</f>
        <v>0</v>
      </c>
      <c r="AR246" s="24" t="s">
        <v>367</v>
      </c>
      <c r="AT246" s="24" t="s">
        <v>430</v>
      </c>
      <c r="AU246" s="24" t="s">
        <v>84</v>
      </c>
      <c r="AY246" s="24" t="s">
        <v>161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24" t="s">
        <v>82</v>
      </c>
      <c r="BK246" s="232">
        <f>ROUND(I246*H246,2)</f>
        <v>0</v>
      </c>
      <c r="BL246" s="24" t="s">
        <v>263</v>
      </c>
      <c r="BM246" s="24" t="s">
        <v>1199</v>
      </c>
    </row>
    <row r="247" s="1" customFormat="1" ht="25.5" customHeight="1">
      <c r="B247" s="46"/>
      <c r="C247" s="221" t="s">
        <v>672</v>
      </c>
      <c r="D247" s="221" t="s">
        <v>164</v>
      </c>
      <c r="E247" s="222" t="s">
        <v>1200</v>
      </c>
      <c r="F247" s="223" t="s">
        <v>1201</v>
      </c>
      <c r="G247" s="224" t="s">
        <v>260</v>
      </c>
      <c r="H247" s="225">
        <v>107.5</v>
      </c>
      <c r="I247" s="226"/>
      <c r="J247" s="227">
        <f>ROUND(I247*H247,2)</f>
        <v>0</v>
      </c>
      <c r="K247" s="223" t="s">
        <v>30</v>
      </c>
      <c r="L247" s="72"/>
      <c r="M247" s="228" t="s">
        <v>30</v>
      </c>
      <c r="N247" s="229" t="s">
        <v>45</v>
      </c>
      <c r="O247" s="47"/>
      <c r="P247" s="230">
        <f>O247*H247</f>
        <v>0</v>
      </c>
      <c r="Q247" s="230">
        <v>0.00019000000000000001</v>
      </c>
      <c r="R247" s="230">
        <f>Q247*H247</f>
        <v>0.020425000000000002</v>
      </c>
      <c r="S247" s="230">
        <v>0</v>
      </c>
      <c r="T247" s="231">
        <f>S247*H247</f>
        <v>0</v>
      </c>
      <c r="AR247" s="24" t="s">
        <v>263</v>
      </c>
      <c r="AT247" s="24" t="s">
        <v>164</v>
      </c>
      <c r="AU247" s="24" t="s">
        <v>84</v>
      </c>
      <c r="AY247" s="24" t="s">
        <v>161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24" t="s">
        <v>82</v>
      </c>
      <c r="BK247" s="232">
        <f>ROUND(I247*H247,2)</f>
        <v>0</v>
      </c>
      <c r="BL247" s="24" t="s">
        <v>263</v>
      </c>
      <c r="BM247" s="24" t="s">
        <v>1202</v>
      </c>
    </row>
    <row r="248" s="12" customFormat="1">
      <c r="B248" s="244"/>
      <c r="C248" s="245"/>
      <c r="D248" s="235" t="s">
        <v>171</v>
      </c>
      <c r="E248" s="246" t="s">
        <v>30</v>
      </c>
      <c r="F248" s="247" t="s">
        <v>1203</v>
      </c>
      <c r="G248" s="245"/>
      <c r="H248" s="248">
        <v>107.5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AT248" s="254" t="s">
        <v>171</v>
      </c>
      <c r="AU248" s="254" t="s">
        <v>84</v>
      </c>
      <c r="AV248" s="12" t="s">
        <v>84</v>
      </c>
      <c r="AW248" s="12" t="s">
        <v>37</v>
      </c>
      <c r="AX248" s="12" t="s">
        <v>74</v>
      </c>
      <c r="AY248" s="254" t="s">
        <v>161</v>
      </c>
    </row>
    <row r="249" s="13" customFormat="1">
      <c r="B249" s="255"/>
      <c r="C249" s="256"/>
      <c r="D249" s="235" t="s">
        <v>171</v>
      </c>
      <c r="E249" s="257" t="s">
        <v>30</v>
      </c>
      <c r="F249" s="258" t="s">
        <v>182</v>
      </c>
      <c r="G249" s="256"/>
      <c r="H249" s="259">
        <v>107.5</v>
      </c>
      <c r="I249" s="260"/>
      <c r="J249" s="256"/>
      <c r="K249" s="256"/>
      <c r="L249" s="261"/>
      <c r="M249" s="262"/>
      <c r="N249" s="263"/>
      <c r="O249" s="263"/>
      <c r="P249" s="263"/>
      <c r="Q249" s="263"/>
      <c r="R249" s="263"/>
      <c r="S249" s="263"/>
      <c r="T249" s="264"/>
      <c r="AT249" s="265" t="s">
        <v>171</v>
      </c>
      <c r="AU249" s="265" t="s">
        <v>84</v>
      </c>
      <c r="AV249" s="13" t="s">
        <v>169</v>
      </c>
      <c r="AW249" s="13" t="s">
        <v>37</v>
      </c>
      <c r="AX249" s="13" t="s">
        <v>82</v>
      </c>
      <c r="AY249" s="265" t="s">
        <v>161</v>
      </c>
    </row>
    <row r="250" s="1" customFormat="1" ht="25.5" customHeight="1">
      <c r="B250" s="46"/>
      <c r="C250" s="221" t="s">
        <v>680</v>
      </c>
      <c r="D250" s="221" t="s">
        <v>164</v>
      </c>
      <c r="E250" s="222" t="s">
        <v>1204</v>
      </c>
      <c r="F250" s="223" t="s">
        <v>1205</v>
      </c>
      <c r="G250" s="224" t="s">
        <v>260</v>
      </c>
      <c r="H250" s="225">
        <v>107.5</v>
      </c>
      <c r="I250" s="226"/>
      <c r="J250" s="227">
        <f>ROUND(I250*H250,2)</f>
        <v>0</v>
      </c>
      <c r="K250" s="223" t="s">
        <v>30</v>
      </c>
      <c r="L250" s="72"/>
      <c r="M250" s="228" t="s">
        <v>30</v>
      </c>
      <c r="N250" s="229" t="s">
        <v>45</v>
      </c>
      <c r="O250" s="47"/>
      <c r="P250" s="230">
        <f>O250*H250</f>
        <v>0</v>
      </c>
      <c r="Q250" s="230">
        <v>1.0000000000000001E-05</v>
      </c>
      <c r="R250" s="230">
        <f>Q250*H250</f>
        <v>0.001075</v>
      </c>
      <c r="S250" s="230">
        <v>0</v>
      </c>
      <c r="T250" s="231">
        <f>S250*H250</f>
        <v>0</v>
      </c>
      <c r="AR250" s="24" t="s">
        <v>263</v>
      </c>
      <c r="AT250" s="24" t="s">
        <v>164</v>
      </c>
      <c r="AU250" s="24" t="s">
        <v>84</v>
      </c>
      <c r="AY250" s="24" t="s">
        <v>161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24" t="s">
        <v>82</v>
      </c>
      <c r="BK250" s="232">
        <f>ROUND(I250*H250,2)</f>
        <v>0</v>
      </c>
      <c r="BL250" s="24" t="s">
        <v>263</v>
      </c>
      <c r="BM250" s="24" t="s">
        <v>1206</v>
      </c>
    </row>
    <row r="251" s="1" customFormat="1" ht="38.25" customHeight="1">
      <c r="B251" s="46"/>
      <c r="C251" s="221" t="s">
        <v>684</v>
      </c>
      <c r="D251" s="221" t="s">
        <v>164</v>
      </c>
      <c r="E251" s="222" t="s">
        <v>1207</v>
      </c>
      <c r="F251" s="223" t="s">
        <v>1208</v>
      </c>
      <c r="G251" s="224" t="s">
        <v>167</v>
      </c>
      <c r="H251" s="225">
        <v>0.13800000000000001</v>
      </c>
      <c r="I251" s="226"/>
      <c r="J251" s="227">
        <f>ROUND(I251*H251,2)</f>
        <v>0</v>
      </c>
      <c r="K251" s="223" t="s">
        <v>30</v>
      </c>
      <c r="L251" s="72"/>
      <c r="M251" s="228" t="s">
        <v>30</v>
      </c>
      <c r="N251" s="229" t="s">
        <v>45</v>
      </c>
      <c r="O251" s="47"/>
      <c r="P251" s="230">
        <f>O251*H251</f>
        <v>0</v>
      </c>
      <c r="Q251" s="230">
        <v>0</v>
      </c>
      <c r="R251" s="230">
        <f>Q251*H251</f>
        <v>0</v>
      </c>
      <c r="S251" s="230">
        <v>0</v>
      </c>
      <c r="T251" s="231">
        <f>S251*H251</f>
        <v>0</v>
      </c>
      <c r="AR251" s="24" t="s">
        <v>263</v>
      </c>
      <c r="AT251" s="24" t="s">
        <v>164</v>
      </c>
      <c r="AU251" s="24" t="s">
        <v>84</v>
      </c>
      <c r="AY251" s="24" t="s">
        <v>161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24" t="s">
        <v>82</v>
      </c>
      <c r="BK251" s="232">
        <f>ROUND(I251*H251,2)</f>
        <v>0</v>
      </c>
      <c r="BL251" s="24" t="s">
        <v>263</v>
      </c>
      <c r="BM251" s="24" t="s">
        <v>1209</v>
      </c>
    </row>
    <row r="252" s="10" customFormat="1" ht="29.88" customHeight="1">
      <c r="B252" s="205"/>
      <c r="C252" s="206"/>
      <c r="D252" s="207" t="s">
        <v>73</v>
      </c>
      <c r="E252" s="219" t="s">
        <v>1210</v>
      </c>
      <c r="F252" s="219" t="s">
        <v>1211</v>
      </c>
      <c r="G252" s="206"/>
      <c r="H252" s="206"/>
      <c r="I252" s="209"/>
      <c r="J252" s="220">
        <f>BK252</f>
        <v>0</v>
      </c>
      <c r="K252" s="206"/>
      <c r="L252" s="211"/>
      <c r="M252" s="212"/>
      <c r="N252" s="213"/>
      <c r="O252" s="213"/>
      <c r="P252" s="214">
        <f>SUM(P253:P260)</f>
        <v>0</v>
      </c>
      <c r="Q252" s="213"/>
      <c r="R252" s="214">
        <f>SUM(R253:R260)</f>
        <v>0.034769999999999995</v>
      </c>
      <c r="S252" s="213"/>
      <c r="T252" s="215">
        <f>SUM(T253:T260)</f>
        <v>0</v>
      </c>
      <c r="AR252" s="216" t="s">
        <v>82</v>
      </c>
      <c r="AT252" s="217" t="s">
        <v>73</v>
      </c>
      <c r="AU252" s="217" t="s">
        <v>82</v>
      </c>
      <c r="AY252" s="216" t="s">
        <v>161</v>
      </c>
      <c r="BK252" s="218">
        <f>SUM(BK253:BK260)</f>
        <v>0</v>
      </c>
    </row>
    <row r="253" s="1" customFormat="1" ht="25.5" customHeight="1">
      <c r="B253" s="46"/>
      <c r="C253" s="221" t="s">
        <v>696</v>
      </c>
      <c r="D253" s="221" t="s">
        <v>164</v>
      </c>
      <c r="E253" s="222" t="s">
        <v>1212</v>
      </c>
      <c r="F253" s="223" t="s">
        <v>1213</v>
      </c>
      <c r="G253" s="224" t="s">
        <v>1214</v>
      </c>
      <c r="H253" s="225">
        <v>1</v>
      </c>
      <c r="I253" s="226"/>
      <c r="J253" s="227">
        <f>ROUND(I253*H253,2)</f>
        <v>0</v>
      </c>
      <c r="K253" s="223" t="s">
        <v>168</v>
      </c>
      <c r="L253" s="72"/>
      <c r="M253" s="228" t="s">
        <v>30</v>
      </c>
      <c r="N253" s="229" t="s">
        <v>45</v>
      </c>
      <c r="O253" s="47"/>
      <c r="P253" s="230">
        <f>O253*H253</f>
        <v>0</v>
      </c>
      <c r="Q253" s="230">
        <v>0.010749999999999999</v>
      </c>
      <c r="R253" s="230">
        <f>Q253*H253</f>
        <v>0.010749999999999999</v>
      </c>
      <c r="S253" s="230">
        <v>0</v>
      </c>
      <c r="T253" s="231">
        <f>S253*H253</f>
        <v>0</v>
      </c>
      <c r="AR253" s="24" t="s">
        <v>263</v>
      </c>
      <c r="AT253" s="24" t="s">
        <v>164</v>
      </c>
      <c r="AU253" s="24" t="s">
        <v>84</v>
      </c>
      <c r="AY253" s="24" t="s">
        <v>161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24" t="s">
        <v>82</v>
      </c>
      <c r="BK253" s="232">
        <f>ROUND(I253*H253,2)</f>
        <v>0</v>
      </c>
      <c r="BL253" s="24" t="s">
        <v>263</v>
      </c>
      <c r="BM253" s="24" t="s">
        <v>1215</v>
      </c>
    </row>
    <row r="254" s="1" customFormat="1" ht="16.5" customHeight="1">
      <c r="B254" s="46"/>
      <c r="C254" s="221" t="s">
        <v>702</v>
      </c>
      <c r="D254" s="221" t="s">
        <v>164</v>
      </c>
      <c r="E254" s="222" t="s">
        <v>1216</v>
      </c>
      <c r="F254" s="223" t="s">
        <v>1217</v>
      </c>
      <c r="G254" s="224" t="s">
        <v>1214</v>
      </c>
      <c r="H254" s="225">
        <v>18</v>
      </c>
      <c r="I254" s="226"/>
      <c r="J254" s="227">
        <f>ROUND(I254*H254,2)</f>
        <v>0</v>
      </c>
      <c r="K254" s="223" t="s">
        <v>168</v>
      </c>
      <c r="L254" s="72"/>
      <c r="M254" s="228" t="s">
        <v>30</v>
      </c>
      <c r="N254" s="229" t="s">
        <v>45</v>
      </c>
      <c r="O254" s="47"/>
      <c r="P254" s="230">
        <f>O254*H254</f>
        <v>0</v>
      </c>
      <c r="Q254" s="230">
        <v>0.00029999999999999997</v>
      </c>
      <c r="R254" s="230">
        <f>Q254*H254</f>
        <v>0.0053999999999999994</v>
      </c>
      <c r="S254" s="230">
        <v>0</v>
      </c>
      <c r="T254" s="231">
        <f>S254*H254</f>
        <v>0</v>
      </c>
      <c r="AR254" s="24" t="s">
        <v>263</v>
      </c>
      <c r="AT254" s="24" t="s">
        <v>164</v>
      </c>
      <c r="AU254" s="24" t="s">
        <v>84</v>
      </c>
      <c r="AY254" s="24" t="s">
        <v>161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24" t="s">
        <v>82</v>
      </c>
      <c r="BK254" s="232">
        <f>ROUND(I254*H254,2)</f>
        <v>0</v>
      </c>
      <c r="BL254" s="24" t="s">
        <v>263</v>
      </c>
      <c r="BM254" s="24" t="s">
        <v>1218</v>
      </c>
    </row>
    <row r="255" s="12" customFormat="1">
      <c r="B255" s="244"/>
      <c r="C255" s="245"/>
      <c r="D255" s="235" t="s">
        <v>171</v>
      </c>
      <c r="E255" s="246" t="s">
        <v>30</v>
      </c>
      <c r="F255" s="247" t="s">
        <v>1219</v>
      </c>
      <c r="G255" s="245"/>
      <c r="H255" s="248">
        <v>18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AT255" s="254" t="s">
        <v>171</v>
      </c>
      <c r="AU255" s="254" t="s">
        <v>84</v>
      </c>
      <c r="AV255" s="12" t="s">
        <v>84</v>
      </c>
      <c r="AW255" s="12" t="s">
        <v>37</v>
      </c>
      <c r="AX255" s="12" t="s">
        <v>74</v>
      </c>
      <c r="AY255" s="254" t="s">
        <v>161</v>
      </c>
    </row>
    <row r="256" s="1" customFormat="1" ht="16.5" customHeight="1">
      <c r="B256" s="46"/>
      <c r="C256" s="221" t="s">
        <v>708</v>
      </c>
      <c r="D256" s="221" t="s">
        <v>164</v>
      </c>
      <c r="E256" s="222" t="s">
        <v>1220</v>
      </c>
      <c r="F256" s="223" t="s">
        <v>1221</v>
      </c>
      <c r="G256" s="224" t="s">
        <v>1214</v>
      </c>
      <c r="H256" s="225">
        <v>2</v>
      </c>
      <c r="I256" s="226"/>
      <c r="J256" s="227">
        <f>ROUND(I256*H256,2)</f>
        <v>0</v>
      </c>
      <c r="K256" s="223" t="s">
        <v>168</v>
      </c>
      <c r="L256" s="72"/>
      <c r="M256" s="228" t="s">
        <v>30</v>
      </c>
      <c r="N256" s="229" t="s">
        <v>45</v>
      </c>
      <c r="O256" s="47"/>
      <c r="P256" s="230">
        <f>O256*H256</f>
        <v>0</v>
      </c>
      <c r="Q256" s="230">
        <v>0.0018</v>
      </c>
      <c r="R256" s="230">
        <f>Q256*H256</f>
        <v>0.0035999999999999999</v>
      </c>
      <c r="S256" s="230">
        <v>0</v>
      </c>
      <c r="T256" s="231">
        <f>S256*H256</f>
        <v>0</v>
      </c>
      <c r="AR256" s="24" t="s">
        <v>263</v>
      </c>
      <c r="AT256" s="24" t="s">
        <v>164</v>
      </c>
      <c r="AU256" s="24" t="s">
        <v>84</v>
      </c>
      <c r="AY256" s="24" t="s">
        <v>161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24" t="s">
        <v>82</v>
      </c>
      <c r="BK256" s="232">
        <f>ROUND(I256*H256,2)</f>
        <v>0</v>
      </c>
      <c r="BL256" s="24" t="s">
        <v>263</v>
      </c>
      <c r="BM256" s="24" t="s">
        <v>1222</v>
      </c>
    </row>
    <row r="257" s="1" customFormat="1" ht="25.5" customHeight="1">
      <c r="B257" s="46"/>
      <c r="C257" s="221" t="s">
        <v>712</v>
      </c>
      <c r="D257" s="221" t="s">
        <v>164</v>
      </c>
      <c r="E257" s="222" t="s">
        <v>1223</v>
      </c>
      <c r="F257" s="223" t="s">
        <v>1224</v>
      </c>
      <c r="G257" s="224" t="s">
        <v>1214</v>
      </c>
      <c r="H257" s="225">
        <v>7</v>
      </c>
      <c r="I257" s="226"/>
      <c r="J257" s="227">
        <f>ROUND(I257*H257,2)</f>
        <v>0</v>
      </c>
      <c r="K257" s="223" t="s">
        <v>168</v>
      </c>
      <c r="L257" s="72"/>
      <c r="M257" s="228" t="s">
        <v>30</v>
      </c>
      <c r="N257" s="229" t="s">
        <v>45</v>
      </c>
      <c r="O257" s="47"/>
      <c r="P257" s="230">
        <f>O257*H257</f>
        <v>0</v>
      </c>
      <c r="Q257" s="230">
        <v>0.0018</v>
      </c>
      <c r="R257" s="230">
        <f>Q257*H257</f>
        <v>0.0126</v>
      </c>
      <c r="S257" s="230">
        <v>0</v>
      </c>
      <c r="T257" s="231">
        <f>S257*H257</f>
        <v>0</v>
      </c>
      <c r="AR257" s="24" t="s">
        <v>263</v>
      </c>
      <c r="AT257" s="24" t="s">
        <v>164</v>
      </c>
      <c r="AU257" s="24" t="s">
        <v>84</v>
      </c>
      <c r="AY257" s="24" t="s">
        <v>161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24" t="s">
        <v>82</v>
      </c>
      <c r="BK257" s="232">
        <f>ROUND(I257*H257,2)</f>
        <v>0</v>
      </c>
      <c r="BL257" s="24" t="s">
        <v>263</v>
      </c>
      <c r="BM257" s="24" t="s">
        <v>1225</v>
      </c>
    </row>
    <row r="258" s="1" customFormat="1" ht="16.5" customHeight="1">
      <c r="B258" s="46"/>
      <c r="C258" s="221" t="s">
        <v>718</v>
      </c>
      <c r="D258" s="221" t="s">
        <v>164</v>
      </c>
      <c r="E258" s="222" t="s">
        <v>1226</v>
      </c>
      <c r="F258" s="223" t="s">
        <v>1227</v>
      </c>
      <c r="G258" s="224" t="s">
        <v>191</v>
      </c>
      <c r="H258" s="225">
        <v>2</v>
      </c>
      <c r="I258" s="226"/>
      <c r="J258" s="227">
        <f>ROUND(I258*H258,2)</f>
        <v>0</v>
      </c>
      <c r="K258" s="223" t="s">
        <v>168</v>
      </c>
      <c r="L258" s="72"/>
      <c r="M258" s="228" t="s">
        <v>30</v>
      </c>
      <c r="N258" s="229" t="s">
        <v>45</v>
      </c>
      <c r="O258" s="47"/>
      <c r="P258" s="230">
        <f>O258*H258</f>
        <v>0</v>
      </c>
      <c r="Q258" s="230">
        <v>0.00023000000000000001</v>
      </c>
      <c r="R258" s="230">
        <f>Q258*H258</f>
        <v>0.00046000000000000001</v>
      </c>
      <c r="S258" s="230">
        <v>0</v>
      </c>
      <c r="T258" s="231">
        <f>S258*H258</f>
        <v>0</v>
      </c>
      <c r="AR258" s="24" t="s">
        <v>263</v>
      </c>
      <c r="AT258" s="24" t="s">
        <v>164</v>
      </c>
      <c r="AU258" s="24" t="s">
        <v>84</v>
      </c>
      <c r="AY258" s="24" t="s">
        <v>161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24" t="s">
        <v>82</v>
      </c>
      <c r="BK258" s="232">
        <f>ROUND(I258*H258,2)</f>
        <v>0</v>
      </c>
      <c r="BL258" s="24" t="s">
        <v>263</v>
      </c>
      <c r="BM258" s="24" t="s">
        <v>1228</v>
      </c>
    </row>
    <row r="259" s="1" customFormat="1" ht="16.5" customHeight="1">
      <c r="B259" s="46"/>
      <c r="C259" s="221" t="s">
        <v>723</v>
      </c>
      <c r="D259" s="221" t="s">
        <v>164</v>
      </c>
      <c r="E259" s="222" t="s">
        <v>1229</v>
      </c>
      <c r="F259" s="223" t="s">
        <v>1230</v>
      </c>
      <c r="G259" s="224" t="s">
        <v>191</v>
      </c>
      <c r="H259" s="225">
        <v>7</v>
      </c>
      <c r="I259" s="226"/>
      <c r="J259" s="227">
        <f>ROUND(I259*H259,2)</f>
        <v>0</v>
      </c>
      <c r="K259" s="223" t="s">
        <v>168</v>
      </c>
      <c r="L259" s="72"/>
      <c r="M259" s="228" t="s">
        <v>30</v>
      </c>
      <c r="N259" s="229" t="s">
        <v>45</v>
      </c>
      <c r="O259" s="47"/>
      <c r="P259" s="230">
        <f>O259*H259</f>
        <v>0</v>
      </c>
      <c r="Q259" s="230">
        <v>0.00027999999999999998</v>
      </c>
      <c r="R259" s="230">
        <f>Q259*H259</f>
        <v>0.0019599999999999999</v>
      </c>
      <c r="S259" s="230">
        <v>0</v>
      </c>
      <c r="T259" s="231">
        <f>S259*H259</f>
        <v>0</v>
      </c>
      <c r="AR259" s="24" t="s">
        <v>263</v>
      </c>
      <c r="AT259" s="24" t="s">
        <v>164</v>
      </c>
      <c r="AU259" s="24" t="s">
        <v>84</v>
      </c>
      <c r="AY259" s="24" t="s">
        <v>161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24" t="s">
        <v>82</v>
      </c>
      <c r="BK259" s="232">
        <f>ROUND(I259*H259,2)</f>
        <v>0</v>
      </c>
      <c r="BL259" s="24" t="s">
        <v>263</v>
      </c>
      <c r="BM259" s="24" t="s">
        <v>1231</v>
      </c>
    </row>
    <row r="260" s="1" customFormat="1" ht="38.25" customHeight="1">
      <c r="B260" s="46"/>
      <c r="C260" s="221" t="s">
        <v>727</v>
      </c>
      <c r="D260" s="221" t="s">
        <v>164</v>
      </c>
      <c r="E260" s="222" t="s">
        <v>1232</v>
      </c>
      <c r="F260" s="223" t="s">
        <v>1233</v>
      </c>
      <c r="G260" s="224" t="s">
        <v>167</v>
      </c>
      <c r="H260" s="225">
        <v>0.035000000000000003</v>
      </c>
      <c r="I260" s="226"/>
      <c r="J260" s="227">
        <f>ROUND(I260*H260,2)</f>
        <v>0</v>
      </c>
      <c r="K260" s="223" t="s">
        <v>30</v>
      </c>
      <c r="L260" s="72"/>
      <c r="M260" s="228" t="s">
        <v>30</v>
      </c>
      <c r="N260" s="229" t="s">
        <v>45</v>
      </c>
      <c r="O260" s="47"/>
      <c r="P260" s="230">
        <f>O260*H260</f>
        <v>0</v>
      </c>
      <c r="Q260" s="230">
        <v>0</v>
      </c>
      <c r="R260" s="230">
        <f>Q260*H260</f>
        <v>0</v>
      </c>
      <c r="S260" s="230">
        <v>0</v>
      </c>
      <c r="T260" s="231">
        <f>S260*H260</f>
        <v>0</v>
      </c>
      <c r="AR260" s="24" t="s">
        <v>263</v>
      </c>
      <c r="AT260" s="24" t="s">
        <v>164</v>
      </c>
      <c r="AU260" s="24" t="s">
        <v>84</v>
      </c>
      <c r="AY260" s="24" t="s">
        <v>161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24" t="s">
        <v>82</v>
      </c>
      <c r="BK260" s="232">
        <f>ROUND(I260*H260,2)</f>
        <v>0</v>
      </c>
      <c r="BL260" s="24" t="s">
        <v>263</v>
      </c>
      <c r="BM260" s="24" t="s">
        <v>1234</v>
      </c>
    </row>
    <row r="261" s="10" customFormat="1" ht="29.88" customHeight="1">
      <c r="B261" s="205"/>
      <c r="C261" s="206"/>
      <c r="D261" s="207" t="s">
        <v>73</v>
      </c>
      <c r="E261" s="219" t="s">
        <v>1235</v>
      </c>
      <c r="F261" s="219" t="s">
        <v>1236</v>
      </c>
      <c r="G261" s="206"/>
      <c r="H261" s="206"/>
      <c r="I261" s="209"/>
      <c r="J261" s="220">
        <f>BK261</f>
        <v>0</v>
      </c>
      <c r="K261" s="206"/>
      <c r="L261" s="211"/>
      <c r="M261" s="212"/>
      <c r="N261" s="213"/>
      <c r="O261" s="213"/>
      <c r="P261" s="214">
        <f>SUM(P262:P266)</f>
        <v>0</v>
      </c>
      <c r="Q261" s="213"/>
      <c r="R261" s="214">
        <f>SUM(R262:R266)</f>
        <v>0.042908419999999996</v>
      </c>
      <c r="S261" s="213"/>
      <c r="T261" s="215">
        <f>SUM(T262:T266)</f>
        <v>0.072000359999999999</v>
      </c>
      <c r="AR261" s="216" t="s">
        <v>82</v>
      </c>
      <c r="AT261" s="217" t="s">
        <v>73</v>
      </c>
      <c r="AU261" s="217" t="s">
        <v>82</v>
      </c>
      <c r="AY261" s="216" t="s">
        <v>161</v>
      </c>
      <c r="BK261" s="218">
        <f>SUM(BK262:BK266)</f>
        <v>0</v>
      </c>
    </row>
    <row r="262" s="1" customFormat="1" ht="25.5" customHeight="1">
      <c r="B262" s="46"/>
      <c r="C262" s="221" t="s">
        <v>735</v>
      </c>
      <c r="D262" s="221" t="s">
        <v>164</v>
      </c>
      <c r="E262" s="222" t="s">
        <v>1237</v>
      </c>
      <c r="F262" s="223" t="s">
        <v>1238</v>
      </c>
      <c r="G262" s="224" t="s">
        <v>191</v>
      </c>
      <c r="H262" s="225">
        <v>66.667000000000002</v>
      </c>
      <c r="I262" s="226"/>
      <c r="J262" s="227">
        <f>ROUND(I262*H262,2)</f>
        <v>0</v>
      </c>
      <c r="K262" s="223" t="s">
        <v>168</v>
      </c>
      <c r="L262" s="72"/>
      <c r="M262" s="228" t="s">
        <v>30</v>
      </c>
      <c r="N262" s="229" t="s">
        <v>45</v>
      </c>
      <c r="O262" s="47"/>
      <c r="P262" s="230">
        <f>O262*H262</f>
        <v>0</v>
      </c>
      <c r="Q262" s="230">
        <v>0.00025999999999999998</v>
      </c>
      <c r="R262" s="230">
        <f>Q262*H262</f>
        <v>0.017333419999999999</v>
      </c>
      <c r="S262" s="230">
        <v>0.00108</v>
      </c>
      <c r="T262" s="231">
        <f>S262*H262</f>
        <v>0.072000359999999999</v>
      </c>
      <c r="AR262" s="24" t="s">
        <v>263</v>
      </c>
      <c r="AT262" s="24" t="s">
        <v>164</v>
      </c>
      <c r="AU262" s="24" t="s">
        <v>84</v>
      </c>
      <c r="AY262" s="24" t="s">
        <v>161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24" t="s">
        <v>82</v>
      </c>
      <c r="BK262" s="232">
        <f>ROUND(I262*H262,2)</f>
        <v>0</v>
      </c>
      <c r="BL262" s="24" t="s">
        <v>263</v>
      </c>
      <c r="BM262" s="24" t="s">
        <v>1239</v>
      </c>
    </row>
    <row r="263" s="12" customFormat="1">
      <c r="B263" s="244"/>
      <c r="C263" s="245"/>
      <c r="D263" s="235" t="s">
        <v>171</v>
      </c>
      <c r="E263" s="246" t="s">
        <v>30</v>
      </c>
      <c r="F263" s="247" t="s">
        <v>1240</v>
      </c>
      <c r="G263" s="245"/>
      <c r="H263" s="248">
        <v>66.667000000000002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AT263" s="254" t="s">
        <v>171</v>
      </c>
      <c r="AU263" s="254" t="s">
        <v>84</v>
      </c>
      <c r="AV263" s="12" t="s">
        <v>84</v>
      </c>
      <c r="AW263" s="12" t="s">
        <v>37</v>
      </c>
      <c r="AX263" s="12" t="s">
        <v>74</v>
      </c>
      <c r="AY263" s="254" t="s">
        <v>161</v>
      </c>
    </row>
    <row r="264" s="1" customFormat="1" ht="16.5" customHeight="1">
      <c r="B264" s="46"/>
      <c r="C264" s="277" t="s">
        <v>741</v>
      </c>
      <c r="D264" s="277" t="s">
        <v>430</v>
      </c>
      <c r="E264" s="278" t="s">
        <v>1241</v>
      </c>
      <c r="F264" s="279" t="s">
        <v>1242</v>
      </c>
      <c r="G264" s="280" t="s">
        <v>176</v>
      </c>
      <c r="H264" s="281">
        <v>1.6499999999999999</v>
      </c>
      <c r="I264" s="282"/>
      <c r="J264" s="283">
        <f>ROUND(I264*H264,2)</f>
        <v>0</v>
      </c>
      <c r="K264" s="279" t="s">
        <v>168</v>
      </c>
      <c r="L264" s="284"/>
      <c r="M264" s="285" t="s">
        <v>30</v>
      </c>
      <c r="N264" s="286" t="s">
        <v>45</v>
      </c>
      <c r="O264" s="47"/>
      <c r="P264" s="230">
        <f>O264*H264</f>
        <v>0</v>
      </c>
      <c r="Q264" s="230">
        <v>0.0155</v>
      </c>
      <c r="R264" s="230">
        <f>Q264*H264</f>
        <v>0.025574999999999997</v>
      </c>
      <c r="S264" s="230">
        <v>0</v>
      </c>
      <c r="T264" s="231">
        <f>S264*H264</f>
        <v>0</v>
      </c>
      <c r="AR264" s="24" t="s">
        <v>367</v>
      </c>
      <c r="AT264" s="24" t="s">
        <v>430</v>
      </c>
      <c r="AU264" s="24" t="s">
        <v>84</v>
      </c>
      <c r="AY264" s="24" t="s">
        <v>161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24" t="s">
        <v>82</v>
      </c>
      <c r="BK264" s="232">
        <f>ROUND(I264*H264,2)</f>
        <v>0</v>
      </c>
      <c r="BL264" s="24" t="s">
        <v>263</v>
      </c>
      <c r="BM264" s="24" t="s">
        <v>1243</v>
      </c>
    </row>
    <row r="265" s="12" customFormat="1">
      <c r="B265" s="244"/>
      <c r="C265" s="245"/>
      <c r="D265" s="235" t="s">
        <v>171</v>
      </c>
      <c r="E265" s="245"/>
      <c r="F265" s="247" t="s">
        <v>1244</v>
      </c>
      <c r="G265" s="245"/>
      <c r="H265" s="248">
        <v>1.6499999999999999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AT265" s="254" t="s">
        <v>171</v>
      </c>
      <c r="AU265" s="254" t="s">
        <v>84</v>
      </c>
      <c r="AV265" s="12" t="s">
        <v>84</v>
      </c>
      <c r="AW265" s="12" t="s">
        <v>6</v>
      </c>
      <c r="AX265" s="12" t="s">
        <v>82</v>
      </c>
      <c r="AY265" s="254" t="s">
        <v>161</v>
      </c>
    </row>
    <row r="266" s="1" customFormat="1" ht="38.25" customHeight="1">
      <c r="B266" s="46"/>
      <c r="C266" s="221" t="s">
        <v>294</v>
      </c>
      <c r="D266" s="221" t="s">
        <v>164</v>
      </c>
      <c r="E266" s="222" t="s">
        <v>1245</v>
      </c>
      <c r="F266" s="223" t="s">
        <v>1246</v>
      </c>
      <c r="G266" s="224" t="s">
        <v>167</v>
      </c>
      <c r="H266" s="225">
        <v>0.042999999999999997</v>
      </c>
      <c r="I266" s="226"/>
      <c r="J266" s="227">
        <f>ROUND(I266*H266,2)</f>
        <v>0</v>
      </c>
      <c r="K266" s="223" t="s">
        <v>30</v>
      </c>
      <c r="L266" s="72"/>
      <c r="M266" s="228" t="s">
        <v>30</v>
      </c>
      <c r="N266" s="229" t="s">
        <v>45</v>
      </c>
      <c r="O266" s="47"/>
      <c r="P266" s="230">
        <f>O266*H266</f>
        <v>0</v>
      </c>
      <c r="Q266" s="230">
        <v>0</v>
      </c>
      <c r="R266" s="230">
        <f>Q266*H266</f>
        <v>0</v>
      </c>
      <c r="S266" s="230">
        <v>0</v>
      </c>
      <c r="T266" s="231">
        <f>S266*H266</f>
        <v>0</v>
      </c>
      <c r="AR266" s="24" t="s">
        <v>263</v>
      </c>
      <c r="AT266" s="24" t="s">
        <v>164</v>
      </c>
      <c r="AU266" s="24" t="s">
        <v>84</v>
      </c>
      <c r="AY266" s="24" t="s">
        <v>161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24" t="s">
        <v>82</v>
      </c>
      <c r="BK266" s="232">
        <f>ROUND(I266*H266,2)</f>
        <v>0</v>
      </c>
      <c r="BL266" s="24" t="s">
        <v>263</v>
      </c>
      <c r="BM266" s="24" t="s">
        <v>1247</v>
      </c>
    </row>
    <row r="267" s="10" customFormat="1" ht="37.44001" customHeight="1">
      <c r="B267" s="205"/>
      <c r="C267" s="206"/>
      <c r="D267" s="207" t="s">
        <v>73</v>
      </c>
      <c r="E267" s="208" t="s">
        <v>104</v>
      </c>
      <c r="F267" s="208" t="s">
        <v>1248</v>
      </c>
      <c r="G267" s="206"/>
      <c r="H267" s="206"/>
      <c r="I267" s="209"/>
      <c r="J267" s="210">
        <f>BK267</f>
        <v>0</v>
      </c>
      <c r="K267" s="206"/>
      <c r="L267" s="211"/>
      <c r="M267" s="212"/>
      <c r="N267" s="213"/>
      <c r="O267" s="213"/>
      <c r="P267" s="214">
        <f>P268</f>
        <v>0</v>
      </c>
      <c r="Q267" s="213"/>
      <c r="R267" s="214">
        <f>R268</f>
        <v>0</v>
      </c>
      <c r="S267" s="213"/>
      <c r="T267" s="215">
        <f>T268</f>
        <v>0</v>
      </c>
      <c r="AR267" s="216" t="s">
        <v>82</v>
      </c>
      <c r="AT267" s="217" t="s">
        <v>73</v>
      </c>
      <c r="AU267" s="217" t="s">
        <v>74</v>
      </c>
      <c r="AY267" s="216" t="s">
        <v>161</v>
      </c>
      <c r="BK267" s="218">
        <f>BK268</f>
        <v>0</v>
      </c>
    </row>
    <row r="268" s="1" customFormat="1" ht="25.5" customHeight="1">
      <c r="B268" s="46"/>
      <c r="C268" s="221" t="s">
        <v>300</v>
      </c>
      <c r="D268" s="221" t="s">
        <v>164</v>
      </c>
      <c r="E268" s="222" t="s">
        <v>1249</v>
      </c>
      <c r="F268" s="223" t="s">
        <v>1250</v>
      </c>
      <c r="G268" s="224" t="s">
        <v>1251</v>
      </c>
      <c r="H268" s="225">
        <v>13</v>
      </c>
      <c r="I268" s="226"/>
      <c r="J268" s="227">
        <f>ROUND(I268*H268,2)</f>
        <v>0</v>
      </c>
      <c r="K268" s="223" t="s">
        <v>168</v>
      </c>
      <c r="L268" s="72"/>
      <c r="M268" s="228" t="s">
        <v>30</v>
      </c>
      <c r="N268" s="287" t="s">
        <v>45</v>
      </c>
      <c r="O268" s="288"/>
      <c r="P268" s="289">
        <f>O268*H268</f>
        <v>0</v>
      </c>
      <c r="Q268" s="289">
        <v>0</v>
      </c>
      <c r="R268" s="289">
        <f>Q268*H268</f>
        <v>0</v>
      </c>
      <c r="S268" s="289">
        <v>0</v>
      </c>
      <c r="T268" s="290">
        <f>S268*H268</f>
        <v>0</v>
      </c>
      <c r="AR268" s="24" t="s">
        <v>169</v>
      </c>
      <c r="AT268" s="24" t="s">
        <v>164</v>
      </c>
      <c r="AU268" s="24" t="s">
        <v>82</v>
      </c>
      <c r="AY268" s="24" t="s">
        <v>161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24" t="s">
        <v>82</v>
      </c>
      <c r="BK268" s="232">
        <f>ROUND(I268*H268,2)</f>
        <v>0</v>
      </c>
      <c r="BL268" s="24" t="s">
        <v>169</v>
      </c>
      <c r="BM268" s="24" t="s">
        <v>1252</v>
      </c>
    </row>
    <row r="269" s="1" customFormat="1" ht="6.96" customHeight="1">
      <c r="B269" s="67"/>
      <c r="C269" s="68"/>
      <c r="D269" s="68"/>
      <c r="E269" s="68"/>
      <c r="F269" s="68"/>
      <c r="G269" s="68"/>
      <c r="H269" s="68"/>
      <c r="I269" s="166"/>
      <c r="J269" s="68"/>
      <c r="K269" s="68"/>
      <c r="L269" s="72"/>
    </row>
  </sheetData>
  <sheetProtection sheet="1" autoFilter="0" formatColumns="0" formatRows="0" objects="1" scenarios="1" spinCount="100000" saltValue="coryk5X4OdP3FA8j9j+itvUL6bNWZ343U7AHi7Bk1ZgrX52oPWn7xYQBlJzo0/ZUhsruOPonsUEDkghS3YFajA==" hashValue="aUPZhxNjcNniWVcY6JJL7jHxailpz/hn6CQFWAEtfcJvvGD55okt976lo0Z2VwJN6lytnNBf+BeuYKx4aoqPNQ==" algorithmName="SHA-512" password="CC35"/>
  <autoFilter ref="C92:K268"/>
  <mergeCells count="10">
    <mergeCell ref="E7:H7"/>
    <mergeCell ref="E9:H9"/>
    <mergeCell ref="E24:H24"/>
    <mergeCell ref="E45:H45"/>
    <mergeCell ref="E47:H47"/>
    <mergeCell ref="J51:J52"/>
    <mergeCell ref="E83:H83"/>
    <mergeCell ref="E85:H85"/>
    <mergeCell ref="G1:H1"/>
    <mergeCell ref="L2:V2"/>
  </mergeCells>
  <hyperlinks>
    <hyperlink ref="F1:G1" location="C2" display="1) Krycí list soupisu"/>
    <hyperlink ref="G1:H1" location="C54" display="2) Rekapitulace"/>
    <hyperlink ref="J1" location="C9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106</v>
      </c>
      <c r="G1" s="139" t="s">
        <v>107</v>
      </c>
      <c r="H1" s="139"/>
      <c r="I1" s="140"/>
      <c r="J1" s="139" t="s">
        <v>108</v>
      </c>
      <c r="K1" s="138" t="s">
        <v>109</v>
      </c>
      <c r="L1" s="139" t="s">
        <v>110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90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111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ZŠ Masarykova, Ostrov - rekonstrukce učebny technických a řemeslných oborů ve vazbě na zajištění bezbariérovosti školy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112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1253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114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46" t="s">
        <v>26</v>
      </c>
      <c r="J12" s="147" t="str">
        <f>'Rekapitulace stavby'!AN8</f>
        <v>13. 12. 2018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28</v>
      </c>
      <c r="E14" s="47"/>
      <c r="F14" s="47"/>
      <c r="G14" s="47"/>
      <c r="H14" s="47"/>
      <c r="I14" s="146" t="s">
        <v>29</v>
      </c>
      <c r="J14" s="35" t="s">
        <v>30</v>
      </c>
      <c r="K14" s="51"/>
    </row>
    <row r="15" s="1" customFormat="1" ht="18" customHeight="1">
      <c r="B15" s="46"/>
      <c r="C15" s="47"/>
      <c r="D15" s="47"/>
      <c r="E15" s="35" t="s">
        <v>31</v>
      </c>
      <c r="F15" s="47"/>
      <c r="G15" s="47"/>
      <c r="H15" s="47"/>
      <c r="I15" s="146" t="s">
        <v>32</v>
      </c>
      <c r="J15" s="35" t="s">
        <v>30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46" t="s">
        <v>29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32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46" t="s">
        <v>29</v>
      </c>
      <c r="J20" s="35" t="s">
        <v>30</v>
      </c>
      <c r="K20" s="51"/>
    </row>
    <row r="21" s="1" customFormat="1" ht="18" customHeight="1">
      <c r="B21" s="46"/>
      <c r="C21" s="47"/>
      <c r="D21" s="47"/>
      <c r="E21" s="35" t="s">
        <v>36</v>
      </c>
      <c r="F21" s="47"/>
      <c r="G21" s="47"/>
      <c r="H21" s="47"/>
      <c r="I21" s="146" t="s">
        <v>32</v>
      </c>
      <c r="J21" s="35" t="s">
        <v>30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30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40</v>
      </c>
      <c r="E27" s="47"/>
      <c r="F27" s="47"/>
      <c r="G27" s="47"/>
      <c r="H27" s="47"/>
      <c r="I27" s="144"/>
      <c r="J27" s="155">
        <f>ROUND(J77,2)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42</v>
      </c>
      <c r="G29" s="47"/>
      <c r="H29" s="47"/>
      <c r="I29" s="156" t="s">
        <v>41</v>
      </c>
      <c r="J29" s="52" t="s">
        <v>43</v>
      </c>
      <c r="K29" s="51"/>
    </row>
    <row r="30" s="1" customFormat="1" ht="14.4" customHeight="1">
      <c r="B30" s="46"/>
      <c r="C30" s="47"/>
      <c r="D30" s="55" t="s">
        <v>44</v>
      </c>
      <c r="E30" s="55" t="s">
        <v>45</v>
      </c>
      <c r="F30" s="157">
        <f>ROUND(SUM(BE77:BE79), 2)</f>
        <v>0</v>
      </c>
      <c r="G30" s="47"/>
      <c r="H30" s="47"/>
      <c r="I30" s="158">
        <v>0.20999999999999999</v>
      </c>
      <c r="J30" s="157">
        <f>ROUND(ROUND((SUM(BE77:BE79)), 2)*I30, 2)</f>
        <v>0</v>
      </c>
      <c r="K30" s="51"/>
    </row>
    <row r="31" s="1" customFormat="1" ht="14.4" customHeight="1">
      <c r="B31" s="46"/>
      <c r="C31" s="47"/>
      <c r="D31" s="47"/>
      <c r="E31" s="55" t="s">
        <v>46</v>
      </c>
      <c r="F31" s="157">
        <f>ROUND(SUM(BF77:BF79), 2)</f>
        <v>0</v>
      </c>
      <c r="G31" s="47"/>
      <c r="H31" s="47"/>
      <c r="I31" s="158">
        <v>0.14999999999999999</v>
      </c>
      <c r="J31" s="157">
        <f>ROUND(ROUND((SUM(BF77:BF79)),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47</v>
      </c>
      <c r="F32" s="157">
        <f>ROUND(SUM(BG77:BG79),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48</v>
      </c>
      <c r="F33" s="157">
        <f>ROUND(SUM(BH77:BH79),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49</v>
      </c>
      <c r="F34" s="157">
        <f>ROUND(SUM(BI77:BI79),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50</v>
      </c>
      <c r="E36" s="98"/>
      <c r="F36" s="98"/>
      <c r="G36" s="161" t="s">
        <v>51</v>
      </c>
      <c r="H36" s="162" t="s">
        <v>52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115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ZŠ Masarykova, Ostrov - rekonstrukce učebny technických a řemeslných oborů ve vazbě na zajištění bezbariérovosti školy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112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03 - slaboproud - přenos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 xml:space="preserve"> </v>
      </c>
      <c r="G49" s="47"/>
      <c r="H49" s="47"/>
      <c r="I49" s="146" t="s">
        <v>26</v>
      </c>
      <c r="J49" s="147" t="str">
        <f>IF(J12="","",J12)</f>
        <v>13. 12. 2018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28</v>
      </c>
      <c r="D51" s="47"/>
      <c r="E51" s="47"/>
      <c r="F51" s="35" t="str">
        <f>E15</f>
        <v>Město Ostrov</v>
      </c>
      <c r="G51" s="47"/>
      <c r="H51" s="47"/>
      <c r="I51" s="146" t="s">
        <v>35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116</v>
      </c>
      <c r="D54" s="159"/>
      <c r="E54" s="159"/>
      <c r="F54" s="159"/>
      <c r="G54" s="159"/>
      <c r="H54" s="159"/>
      <c r="I54" s="173"/>
      <c r="J54" s="174" t="s">
        <v>117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118</v>
      </c>
      <c r="D56" s="47"/>
      <c r="E56" s="47"/>
      <c r="F56" s="47"/>
      <c r="G56" s="47"/>
      <c r="H56" s="47"/>
      <c r="I56" s="144"/>
      <c r="J56" s="155">
        <f>J77</f>
        <v>0</v>
      </c>
      <c r="K56" s="51"/>
      <c r="AU56" s="24" t="s">
        <v>119</v>
      </c>
    </row>
    <row r="57" s="7" customFormat="1" ht="24.96" customHeight="1">
      <c r="B57" s="177"/>
      <c r="C57" s="178"/>
      <c r="D57" s="179" t="s">
        <v>1254</v>
      </c>
      <c r="E57" s="180"/>
      <c r="F57" s="180"/>
      <c r="G57" s="180"/>
      <c r="H57" s="180"/>
      <c r="I57" s="181"/>
      <c r="J57" s="182">
        <f>J78</f>
        <v>0</v>
      </c>
      <c r="K57" s="183"/>
    </row>
    <row r="58" s="1" customFormat="1" ht="21.84" customHeight="1">
      <c r="B58" s="46"/>
      <c r="C58" s="47"/>
      <c r="D58" s="47"/>
      <c r="E58" s="47"/>
      <c r="F58" s="47"/>
      <c r="G58" s="47"/>
      <c r="H58" s="47"/>
      <c r="I58" s="144"/>
      <c r="J58" s="47"/>
      <c r="K58" s="51"/>
    </row>
    <row r="59" s="1" customFormat="1" ht="6.96" customHeight="1">
      <c r="B59" s="67"/>
      <c r="C59" s="68"/>
      <c r="D59" s="68"/>
      <c r="E59" s="68"/>
      <c r="F59" s="68"/>
      <c r="G59" s="68"/>
      <c r="H59" s="68"/>
      <c r="I59" s="166"/>
      <c r="J59" s="68"/>
      <c r="K59" s="69"/>
    </row>
    <row r="63" s="1" customFormat="1" ht="6.96" customHeight="1">
      <c r="B63" s="70"/>
      <c r="C63" s="71"/>
      <c r="D63" s="71"/>
      <c r="E63" s="71"/>
      <c r="F63" s="71"/>
      <c r="G63" s="71"/>
      <c r="H63" s="71"/>
      <c r="I63" s="169"/>
      <c r="J63" s="71"/>
      <c r="K63" s="71"/>
      <c r="L63" s="72"/>
    </row>
    <row r="64" s="1" customFormat="1" ht="36.96" customHeight="1">
      <c r="B64" s="46"/>
      <c r="C64" s="73" t="s">
        <v>145</v>
      </c>
      <c r="D64" s="74"/>
      <c r="E64" s="74"/>
      <c r="F64" s="74"/>
      <c r="G64" s="74"/>
      <c r="H64" s="74"/>
      <c r="I64" s="191"/>
      <c r="J64" s="74"/>
      <c r="K64" s="74"/>
      <c r="L64" s="72"/>
    </row>
    <row r="65" s="1" customFormat="1" ht="6.96" customHeight="1">
      <c r="B65" s="46"/>
      <c r="C65" s="74"/>
      <c r="D65" s="74"/>
      <c r="E65" s="74"/>
      <c r="F65" s="74"/>
      <c r="G65" s="74"/>
      <c r="H65" s="74"/>
      <c r="I65" s="191"/>
      <c r="J65" s="74"/>
      <c r="K65" s="74"/>
      <c r="L65" s="72"/>
    </row>
    <row r="66" s="1" customFormat="1" ht="14.4" customHeight="1">
      <c r="B66" s="46"/>
      <c r="C66" s="76" t="s">
        <v>18</v>
      </c>
      <c r="D66" s="74"/>
      <c r="E66" s="74"/>
      <c r="F66" s="74"/>
      <c r="G66" s="74"/>
      <c r="H66" s="74"/>
      <c r="I66" s="191"/>
      <c r="J66" s="74"/>
      <c r="K66" s="74"/>
      <c r="L66" s="72"/>
    </row>
    <row r="67" s="1" customFormat="1" ht="16.5" customHeight="1">
      <c r="B67" s="46"/>
      <c r="C67" s="74"/>
      <c r="D67" s="74"/>
      <c r="E67" s="192" t="str">
        <f>E7</f>
        <v>ZŠ Masarykova, Ostrov - rekonstrukce učebny technických a řemeslných oborů ve vazbě na zajištění bezbariérovosti školy</v>
      </c>
      <c r="F67" s="76"/>
      <c r="G67" s="76"/>
      <c r="H67" s="76"/>
      <c r="I67" s="191"/>
      <c r="J67" s="74"/>
      <c r="K67" s="74"/>
      <c r="L67" s="72"/>
    </row>
    <row r="68" s="1" customFormat="1" ht="14.4" customHeight="1">
      <c r="B68" s="46"/>
      <c r="C68" s="76" t="s">
        <v>112</v>
      </c>
      <c r="D68" s="74"/>
      <c r="E68" s="74"/>
      <c r="F68" s="74"/>
      <c r="G68" s="74"/>
      <c r="H68" s="74"/>
      <c r="I68" s="191"/>
      <c r="J68" s="74"/>
      <c r="K68" s="74"/>
      <c r="L68" s="72"/>
    </row>
    <row r="69" s="1" customFormat="1" ht="17.25" customHeight="1">
      <c r="B69" s="46"/>
      <c r="C69" s="74"/>
      <c r="D69" s="74"/>
      <c r="E69" s="82" t="str">
        <f>E9</f>
        <v>03 - slaboproud - přenos</v>
      </c>
      <c r="F69" s="74"/>
      <c r="G69" s="74"/>
      <c r="H69" s="74"/>
      <c r="I69" s="191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191"/>
      <c r="J70" s="74"/>
      <c r="K70" s="74"/>
      <c r="L70" s="72"/>
    </row>
    <row r="71" s="1" customFormat="1" ht="18" customHeight="1">
      <c r="B71" s="46"/>
      <c r="C71" s="76" t="s">
        <v>24</v>
      </c>
      <c r="D71" s="74"/>
      <c r="E71" s="74"/>
      <c r="F71" s="193" t="str">
        <f>F12</f>
        <v xml:space="preserve"> </v>
      </c>
      <c r="G71" s="74"/>
      <c r="H71" s="74"/>
      <c r="I71" s="194" t="s">
        <v>26</v>
      </c>
      <c r="J71" s="85" t="str">
        <f>IF(J12="","",J12)</f>
        <v>13. 12. 2018</v>
      </c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191"/>
      <c r="J72" s="74"/>
      <c r="K72" s="74"/>
      <c r="L72" s="72"/>
    </row>
    <row r="73" s="1" customFormat="1">
      <c r="B73" s="46"/>
      <c r="C73" s="76" t="s">
        <v>28</v>
      </c>
      <c r="D73" s="74"/>
      <c r="E73" s="74"/>
      <c r="F73" s="193" t="str">
        <f>E15</f>
        <v>Město Ostrov</v>
      </c>
      <c r="G73" s="74"/>
      <c r="H73" s="74"/>
      <c r="I73" s="194" t="s">
        <v>35</v>
      </c>
      <c r="J73" s="193" t="str">
        <f>E21</f>
        <v>BPO spol. s r.o.,Lidická 1239,36317 OSTROV</v>
      </c>
      <c r="K73" s="74"/>
      <c r="L73" s="72"/>
    </row>
    <row r="74" s="1" customFormat="1" ht="14.4" customHeight="1">
      <c r="B74" s="46"/>
      <c r="C74" s="76" t="s">
        <v>33</v>
      </c>
      <c r="D74" s="74"/>
      <c r="E74" s="74"/>
      <c r="F74" s="193" t="str">
        <f>IF(E18="","",E18)</f>
        <v/>
      </c>
      <c r="G74" s="74"/>
      <c r="H74" s="74"/>
      <c r="I74" s="191"/>
      <c r="J74" s="74"/>
      <c r="K74" s="74"/>
      <c r="L74" s="72"/>
    </row>
    <row r="75" s="1" customFormat="1" ht="10.32" customHeight="1">
      <c r="B75" s="46"/>
      <c r="C75" s="74"/>
      <c r="D75" s="74"/>
      <c r="E75" s="74"/>
      <c r="F75" s="74"/>
      <c r="G75" s="74"/>
      <c r="H75" s="74"/>
      <c r="I75" s="191"/>
      <c r="J75" s="74"/>
      <c r="K75" s="74"/>
      <c r="L75" s="72"/>
    </row>
    <row r="76" s="9" customFormat="1" ht="29.28" customHeight="1">
      <c r="B76" s="195"/>
      <c r="C76" s="196" t="s">
        <v>146</v>
      </c>
      <c r="D76" s="197" t="s">
        <v>59</v>
      </c>
      <c r="E76" s="197" t="s">
        <v>55</v>
      </c>
      <c r="F76" s="197" t="s">
        <v>147</v>
      </c>
      <c r="G76" s="197" t="s">
        <v>148</v>
      </c>
      <c r="H76" s="197" t="s">
        <v>149</v>
      </c>
      <c r="I76" s="198" t="s">
        <v>150</v>
      </c>
      <c r="J76" s="197" t="s">
        <v>117</v>
      </c>
      <c r="K76" s="199" t="s">
        <v>151</v>
      </c>
      <c r="L76" s="200"/>
      <c r="M76" s="102" t="s">
        <v>152</v>
      </c>
      <c r="N76" s="103" t="s">
        <v>44</v>
      </c>
      <c r="O76" s="103" t="s">
        <v>153</v>
      </c>
      <c r="P76" s="103" t="s">
        <v>154</v>
      </c>
      <c r="Q76" s="103" t="s">
        <v>155</v>
      </c>
      <c r="R76" s="103" t="s">
        <v>156</v>
      </c>
      <c r="S76" s="103" t="s">
        <v>157</v>
      </c>
      <c r="T76" s="104" t="s">
        <v>158</v>
      </c>
    </row>
    <row r="77" s="1" customFormat="1" ht="29.28" customHeight="1">
      <c r="B77" s="46"/>
      <c r="C77" s="108" t="s">
        <v>118</v>
      </c>
      <c r="D77" s="74"/>
      <c r="E77" s="74"/>
      <c r="F77" s="74"/>
      <c r="G77" s="74"/>
      <c r="H77" s="74"/>
      <c r="I77" s="191"/>
      <c r="J77" s="201">
        <f>BK77</f>
        <v>0</v>
      </c>
      <c r="K77" s="74"/>
      <c r="L77" s="72"/>
      <c r="M77" s="105"/>
      <c r="N77" s="106"/>
      <c r="O77" s="106"/>
      <c r="P77" s="202">
        <f>P78</f>
        <v>0</v>
      </c>
      <c r="Q77" s="106"/>
      <c r="R77" s="202">
        <f>R78</f>
        <v>0</v>
      </c>
      <c r="S77" s="106"/>
      <c r="T77" s="203">
        <f>T78</f>
        <v>0</v>
      </c>
      <c r="AT77" s="24" t="s">
        <v>73</v>
      </c>
      <c r="AU77" s="24" t="s">
        <v>119</v>
      </c>
      <c r="BK77" s="204">
        <f>BK78</f>
        <v>0</v>
      </c>
    </row>
    <row r="78" s="10" customFormat="1" ht="37.44001" customHeight="1">
      <c r="B78" s="205"/>
      <c r="C78" s="206"/>
      <c r="D78" s="207" t="s">
        <v>73</v>
      </c>
      <c r="E78" s="208" t="s">
        <v>1255</v>
      </c>
      <c r="F78" s="208" t="s">
        <v>1256</v>
      </c>
      <c r="G78" s="206"/>
      <c r="H78" s="206"/>
      <c r="I78" s="209"/>
      <c r="J78" s="210">
        <f>BK78</f>
        <v>0</v>
      </c>
      <c r="K78" s="206"/>
      <c r="L78" s="211"/>
      <c r="M78" s="212"/>
      <c r="N78" s="213"/>
      <c r="O78" s="213"/>
      <c r="P78" s="214">
        <f>P79</f>
        <v>0</v>
      </c>
      <c r="Q78" s="213"/>
      <c r="R78" s="214">
        <f>R79</f>
        <v>0</v>
      </c>
      <c r="S78" s="213"/>
      <c r="T78" s="215">
        <f>T79</f>
        <v>0</v>
      </c>
      <c r="AR78" s="216" t="s">
        <v>84</v>
      </c>
      <c r="AT78" s="217" t="s">
        <v>73</v>
      </c>
      <c r="AU78" s="217" t="s">
        <v>74</v>
      </c>
      <c r="AY78" s="216" t="s">
        <v>161</v>
      </c>
      <c r="BK78" s="218">
        <f>BK79</f>
        <v>0</v>
      </c>
    </row>
    <row r="79" s="1" customFormat="1" ht="25.5" customHeight="1">
      <c r="B79" s="46"/>
      <c r="C79" s="221" t="s">
        <v>82</v>
      </c>
      <c r="D79" s="221" t="s">
        <v>164</v>
      </c>
      <c r="E79" s="222" t="s">
        <v>1257</v>
      </c>
      <c r="F79" s="223" t="s">
        <v>1258</v>
      </c>
      <c r="G79" s="224" t="s">
        <v>503</v>
      </c>
      <c r="H79" s="225">
        <v>1</v>
      </c>
      <c r="I79" s="226"/>
      <c r="J79" s="227">
        <f>ROUND(I79*H79,2)</f>
        <v>0</v>
      </c>
      <c r="K79" s="223" t="s">
        <v>30</v>
      </c>
      <c r="L79" s="72"/>
      <c r="M79" s="228" t="s">
        <v>30</v>
      </c>
      <c r="N79" s="287" t="s">
        <v>45</v>
      </c>
      <c r="O79" s="288"/>
      <c r="P79" s="289">
        <f>O79*H79</f>
        <v>0</v>
      </c>
      <c r="Q79" s="289">
        <v>0</v>
      </c>
      <c r="R79" s="289">
        <f>Q79*H79</f>
        <v>0</v>
      </c>
      <c r="S79" s="289">
        <v>0</v>
      </c>
      <c r="T79" s="290">
        <f>S79*H79</f>
        <v>0</v>
      </c>
      <c r="AR79" s="24" t="s">
        <v>263</v>
      </c>
      <c r="AT79" s="24" t="s">
        <v>164</v>
      </c>
      <c r="AU79" s="24" t="s">
        <v>82</v>
      </c>
      <c r="AY79" s="24" t="s">
        <v>161</v>
      </c>
      <c r="BE79" s="232">
        <f>IF(N79="základní",J79,0)</f>
        <v>0</v>
      </c>
      <c r="BF79" s="232">
        <f>IF(N79="snížená",J79,0)</f>
        <v>0</v>
      </c>
      <c r="BG79" s="232">
        <f>IF(N79="zákl. přenesená",J79,0)</f>
        <v>0</v>
      </c>
      <c r="BH79" s="232">
        <f>IF(N79="sníž. přenesená",J79,0)</f>
        <v>0</v>
      </c>
      <c r="BI79" s="232">
        <f>IF(N79="nulová",J79,0)</f>
        <v>0</v>
      </c>
      <c r="BJ79" s="24" t="s">
        <v>82</v>
      </c>
      <c r="BK79" s="232">
        <f>ROUND(I79*H79,2)</f>
        <v>0</v>
      </c>
      <c r="BL79" s="24" t="s">
        <v>263</v>
      </c>
      <c r="BM79" s="24" t="s">
        <v>1259</v>
      </c>
    </row>
    <row r="80" s="1" customFormat="1" ht="6.96" customHeight="1">
      <c r="B80" s="67"/>
      <c r="C80" s="68"/>
      <c r="D80" s="68"/>
      <c r="E80" s="68"/>
      <c r="F80" s="68"/>
      <c r="G80" s="68"/>
      <c r="H80" s="68"/>
      <c r="I80" s="166"/>
      <c r="J80" s="68"/>
      <c r="K80" s="68"/>
      <c r="L80" s="72"/>
    </row>
  </sheetData>
  <sheetProtection sheet="1" autoFilter="0" formatColumns="0" formatRows="0" objects="1" scenarios="1" spinCount="100000" saltValue="HCvnKB6+/aB0I0B/smix8j6tD2Gfd9u5p3LZX01CPwMftebs4a1449QWa9Enz+xNqjimcL1ReiVc2ldv5uwDOw==" hashValue="DAGvuiOw0+mm9DvWPPZSMQbpn8fgdOY1o8BOIeVK+Y0jvoGxAoPvk8aAp0CnJyNbPiGjXKpC8x2Indwj8DDhnw==" algorithmName="SHA-512" password="CC35"/>
  <autoFilter ref="C76:K79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106</v>
      </c>
      <c r="G1" s="139" t="s">
        <v>107</v>
      </c>
      <c r="H1" s="139"/>
      <c r="I1" s="140"/>
      <c r="J1" s="139" t="s">
        <v>108</v>
      </c>
      <c r="K1" s="138" t="s">
        <v>109</v>
      </c>
      <c r="L1" s="139" t="s">
        <v>110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93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111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ZŠ Masarykova, Ostrov - rekonstrukce učebny technických a řemeslných oborů ve vazbě na zajištění bezbariérovosti školy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112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1260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114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46" t="s">
        <v>26</v>
      </c>
      <c r="J12" s="147" t="str">
        <f>'Rekapitulace stavby'!AN8</f>
        <v>13. 12. 2018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28</v>
      </c>
      <c r="E14" s="47"/>
      <c r="F14" s="47"/>
      <c r="G14" s="47"/>
      <c r="H14" s="47"/>
      <c r="I14" s="146" t="s">
        <v>29</v>
      </c>
      <c r="J14" s="35" t="s">
        <v>30</v>
      </c>
      <c r="K14" s="51"/>
    </row>
    <row r="15" s="1" customFormat="1" ht="18" customHeight="1">
      <c r="B15" s="46"/>
      <c r="C15" s="47"/>
      <c r="D15" s="47"/>
      <c r="E15" s="35" t="s">
        <v>31</v>
      </c>
      <c r="F15" s="47"/>
      <c r="G15" s="47"/>
      <c r="H15" s="47"/>
      <c r="I15" s="146" t="s">
        <v>32</v>
      </c>
      <c r="J15" s="35" t="s">
        <v>30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46" t="s">
        <v>29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32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46" t="s">
        <v>29</v>
      </c>
      <c r="J20" s="35" t="s">
        <v>30</v>
      </c>
      <c r="K20" s="51"/>
    </row>
    <row r="21" s="1" customFormat="1" ht="18" customHeight="1">
      <c r="B21" s="46"/>
      <c r="C21" s="47"/>
      <c r="D21" s="47"/>
      <c r="E21" s="35" t="s">
        <v>36</v>
      </c>
      <c r="F21" s="47"/>
      <c r="G21" s="47"/>
      <c r="H21" s="47"/>
      <c r="I21" s="146" t="s">
        <v>32</v>
      </c>
      <c r="J21" s="35" t="s">
        <v>30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30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40</v>
      </c>
      <c r="E27" s="47"/>
      <c r="F27" s="47"/>
      <c r="G27" s="47"/>
      <c r="H27" s="47"/>
      <c r="I27" s="144"/>
      <c r="J27" s="155">
        <f>ROUND(J77,2)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42</v>
      </c>
      <c r="G29" s="47"/>
      <c r="H29" s="47"/>
      <c r="I29" s="156" t="s">
        <v>41</v>
      </c>
      <c r="J29" s="52" t="s">
        <v>43</v>
      </c>
      <c r="K29" s="51"/>
    </row>
    <row r="30" s="1" customFormat="1" ht="14.4" customHeight="1">
      <c r="B30" s="46"/>
      <c r="C30" s="47"/>
      <c r="D30" s="55" t="s">
        <v>44</v>
      </c>
      <c r="E30" s="55" t="s">
        <v>45</v>
      </c>
      <c r="F30" s="157">
        <f>ROUND(SUM(BE77:BE79), 2)</f>
        <v>0</v>
      </c>
      <c r="G30" s="47"/>
      <c r="H30" s="47"/>
      <c r="I30" s="158">
        <v>0.20999999999999999</v>
      </c>
      <c r="J30" s="157">
        <f>ROUND(ROUND((SUM(BE77:BE79)), 2)*I30, 2)</f>
        <v>0</v>
      </c>
      <c r="K30" s="51"/>
    </row>
    <row r="31" s="1" customFormat="1" ht="14.4" customHeight="1">
      <c r="B31" s="46"/>
      <c r="C31" s="47"/>
      <c r="D31" s="47"/>
      <c r="E31" s="55" t="s">
        <v>46</v>
      </c>
      <c r="F31" s="157">
        <f>ROUND(SUM(BF77:BF79), 2)</f>
        <v>0</v>
      </c>
      <c r="G31" s="47"/>
      <c r="H31" s="47"/>
      <c r="I31" s="158">
        <v>0.14999999999999999</v>
      </c>
      <c r="J31" s="157">
        <f>ROUND(ROUND((SUM(BF77:BF79)),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47</v>
      </c>
      <c r="F32" s="157">
        <f>ROUND(SUM(BG77:BG79),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48</v>
      </c>
      <c r="F33" s="157">
        <f>ROUND(SUM(BH77:BH79),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49</v>
      </c>
      <c r="F34" s="157">
        <f>ROUND(SUM(BI77:BI79),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50</v>
      </c>
      <c r="E36" s="98"/>
      <c r="F36" s="98"/>
      <c r="G36" s="161" t="s">
        <v>51</v>
      </c>
      <c r="H36" s="162" t="s">
        <v>52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115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ZŠ Masarykova, Ostrov - rekonstrukce učebny technických a řemeslných oborů ve vazbě na zajištění bezbariérovosti školy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112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04 - silnoproud - přenos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 xml:space="preserve"> </v>
      </c>
      <c r="G49" s="47"/>
      <c r="H49" s="47"/>
      <c r="I49" s="146" t="s">
        <v>26</v>
      </c>
      <c r="J49" s="147" t="str">
        <f>IF(J12="","",J12)</f>
        <v>13. 12. 2018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28</v>
      </c>
      <c r="D51" s="47"/>
      <c r="E51" s="47"/>
      <c r="F51" s="35" t="str">
        <f>E15</f>
        <v>Město Ostrov</v>
      </c>
      <c r="G51" s="47"/>
      <c r="H51" s="47"/>
      <c r="I51" s="146" t="s">
        <v>35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116</v>
      </c>
      <c r="D54" s="159"/>
      <c r="E54" s="159"/>
      <c r="F54" s="159"/>
      <c r="G54" s="159"/>
      <c r="H54" s="159"/>
      <c r="I54" s="173"/>
      <c r="J54" s="174" t="s">
        <v>117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118</v>
      </c>
      <c r="D56" s="47"/>
      <c r="E56" s="47"/>
      <c r="F56" s="47"/>
      <c r="G56" s="47"/>
      <c r="H56" s="47"/>
      <c r="I56" s="144"/>
      <c r="J56" s="155">
        <f>J77</f>
        <v>0</v>
      </c>
      <c r="K56" s="51"/>
      <c r="AU56" s="24" t="s">
        <v>119</v>
      </c>
    </row>
    <row r="57" s="7" customFormat="1" ht="24.96" customHeight="1">
      <c r="B57" s="177"/>
      <c r="C57" s="178"/>
      <c r="D57" s="179" t="s">
        <v>1261</v>
      </c>
      <c r="E57" s="180"/>
      <c r="F57" s="180"/>
      <c r="G57" s="180"/>
      <c r="H57" s="180"/>
      <c r="I57" s="181"/>
      <c r="J57" s="182">
        <f>J78</f>
        <v>0</v>
      </c>
      <c r="K57" s="183"/>
    </row>
    <row r="58" s="1" customFormat="1" ht="21.84" customHeight="1">
      <c r="B58" s="46"/>
      <c r="C58" s="47"/>
      <c r="D58" s="47"/>
      <c r="E58" s="47"/>
      <c r="F58" s="47"/>
      <c r="G58" s="47"/>
      <c r="H58" s="47"/>
      <c r="I58" s="144"/>
      <c r="J58" s="47"/>
      <c r="K58" s="51"/>
    </row>
    <row r="59" s="1" customFormat="1" ht="6.96" customHeight="1">
      <c r="B59" s="67"/>
      <c r="C59" s="68"/>
      <c r="D59" s="68"/>
      <c r="E59" s="68"/>
      <c r="F59" s="68"/>
      <c r="G59" s="68"/>
      <c r="H59" s="68"/>
      <c r="I59" s="166"/>
      <c r="J59" s="68"/>
      <c r="K59" s="69"/>
    </row>
    <row r="63" s="1" customFormat="1" ht="6.96" customHeight="1">
      <c r="B63" s="70"/>
      <c r="C63" s="71"/>
      <c r="D63" s="71"/>
      <c r="E63" s="71"/>
      <c r="F63" s="71"/>
      <c r="G63" s="71"/>
      <c r="H63" s="71"/>
      <c r="I63" s="169"/>
      <c r="J63" s="71"/>
      <c r="K63" s="71"/>
      <c r="L63" s="72"/>
    </row>
    <row r="64" s="1" customFormat="1" ht="36.96" customHeight="1">
      <c r="B64" s="46"/>
      <c r="C64" s="73" t="s">
        <v>145</v>
      </c>
      <c r="D64" s="74"/>
      <c r="E64" s="74"/>
      <c r="F64" s="74"/>
      <c r="G64" s="74"/>
      <c r="H64" s="74"/>
      <c r="I64" s="191"/>
      <c r="J64" s="74"/>
      <c r="K64" s="74"/>
      <c r="L64" s="72"/>
    </row>
    <row r="65" s="1" customFormat="1" ht="6.96" customHeight="1">
      <c r="B65" s="46"/>
      <c r="C65" s="74"/>
      <c r="D65" s="74"/>
      <c r="E65" s="74"/>
      <c r="F65" s="74"/>
      <c r="G65" s="74"/>
      <c r="H65" s="74"/>
      <c r="I65" s="191"/>
      <c r="J65" s="74"/>
      <c r="K65" s="74"/>
      <c r="L65" s="72"/>
    </row>
    <row r="66" s="1" customFormat="1" ht="14.4" customHeight="1">
      <c r="B66" s="46"/>
      <c r="C66" s="76" t="s">
        <v>18</v>
      </c>
      <c r="D66" s="74"/>
      <c r="E66" s="74"/>
      <c r="F66" s="74"/>
      <c r="G66" s="74"/>
      <c r="H66" s="74"/>
      <c r="I66" s="191"/>
      <c r="J66" s="74"/>
      <c r="K66" s="74"/>
      <c r="L66" s="72"/>
    </row>
    <row r="67" s="1" customFormat="1" ht="16.5" customHeight="1">
      <c r="B67" s="46"/>
      <c r="C67" s="74"/>
      <c r="D67" s="74"/>
      <c r="E67" s="192" t="str">
        <f>E7</f>
        <v>ZŠ Masarykova, Ostrov - rekonstrukce učebny technických a řemeslných oborů ve vazbě na zajištění bezbariérovosti školy</v>
      </c>
      <c r="F67" s="76"/>
      <c r="G67" s="76"/>
      <c r="H67" s="76"/>
      <c r="I67" s="191"/>
      <c r="J67" s="74"/>
      <c r="K67" s="74"/>
      <c r="L67" s="72"/>
    </row>
    <row r="68" s="1" customFormat="1" ht="14.4" customHeight="1">
      <c r="B68" s="46"/>
      <c r="C68" s="76" t="s">
        <v>112</v>
      </c>
      <c r="D68" s="74"/>
      <c r="E68" s="74"/>
      <c r="F68" s="74"/>
      <c r="G68" s="74"/>
      <c r="H68" s="74"/>
      <c r="I68" s="191"/>
      <c r="J68" s="74"/>
      <c r="K68" s="74"/>
      <c r="L68" s="72"/>
    </row>
    <row r="69" s="1" customFormat="1" ht="17.25" customHeight="1">
      <c r="B69" s="46"/>
      <c r="C69" s="74"/>
      <c r="D69" s="74"/>
      <c r="E69" s="82" t="str">
        <f>E9</f>
        <v>04 - silnoproud - přenos</v>
      </c>
      <c r="F69" s="74"/>
      <c r="G69" s="74"/>
      <c r="H69" s="74"/>
      <c r="I69" s="191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191"/>
      <c r="J70" s="74"/>
      <c r="K70" s="74"/>
      <c r="L70" s="72"/>
    </row>
    <row r="71" s="1" customFormat="1" ht="18" customHeight="1">
      <c r="B71" s="46"/>
      <c r="C71" s="76" t="s">
        <v>24</v>
      </c>
      <c r="D71" s="74"/>
      <c r="E71" s="74"/>
      <c r="F71" s="193" t="str">
        <f>F12</f>
        <v xml:space="preserve"> </v>
      </c>
      <c r="G71" s="74"/>
      <c r="H71" s="74"/>
      <c r="I71" s="194" t="s">
        <v>26</v>
      </c>
      <c r="J71" s="85" t="str">
        <f>IF(J12="","",J12)</f>
        <v>13. 12. 2018</v>
      </c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191"/>
      <c r="J72" s="74"/>
      <c r="K72" s="74"/>
      <c r="L72" s="72"/>
    </row>
    <row r="73" s="1" customFormat="1">
      <c r="B73" s="46"/>
      <c r="C73" s="76" t="s">
        <v>28</v>
      </c>
      <c r="D73" s="74"/>
      <c r="E73" s="74"/>
      <c r="F73" s="193" t="str">
        <f>E15</f>
        <v>Město Ostrov</v>
      </c>
      <c r="G73" s="74"/>
      <c r="H73" s="74"/>
      <c r="I73" s="194" t="s">
        <v>35</v>
      </c>
      <c r="J73" s="193" t="str">
        <f>E21</f>
        <v>BPO spol. s r.o.,Lidická 1239,36317 OSTROV</v>
      </c>
      <c r="K73" s="74"/>
      <c r="L73" s="72"/>
    </row>
    <row r="74" s="1" customFormat="1" ht="14.4" customHeight="1">
      <c r="B74" s="46"/>
      <c r="C74" s="76" t="s">
        <v>33</v>
      </c>
      <c r="D74" s="74"/>
      <c r="E74" s="74"/>
      <c r="F74" s="193" t="str">
        <f>IF(E18="","",E18)</f>
        <v/>
      </c>
      <c r="G74" s="74"/>
      <c r="H74" s="74"/>
      <c r="I74" s="191"/>
      <c r="J74" s="74"/>
      <c r="K74" s="74"/>
      <c r="L74" s="72"/>
    </row>
    <row r="75" s="1" customFormat="1" ht="10.32" customHeight="1">
      <c r="B75" s="46"/>
      <c r="C75" s="74"/>
      <c r="D75" s="74"/>
      <c r="E75" s="74"/>
      <c r="F75" s="74"/>
      <c r="G75" s="74"/>
      <c r="H75" s="74"/>
      <c r="I75" s="191"/>
      <c r="J75" s="74"/>
      <c r="K75" s="74"/>
      <c r="L75" s="72"/>
    </row>
    <row r="76" s="9" customFormat="1" ht="29.28" customHeight="1">
      <c r="B76" s="195"/>
      <c r="C76" s="196" t="s">
        <v>146</v>
      </c>
      <c r="D76" s="197" t="s">
        <v>59</v>
      </c>
      <c r="E76" s="197" t="s">
        <v>55</v>
      </c>
      <c r="F76" s="197" t="s">
        <v>147</v>
      </c>
      <c r="G76" s="197" t="s">
        <v>148</v>
      </c>
      <c r="H76" s="197" t="s">
        <v>149</v>
      </c>
      <c r="I76" s="198" t="s">
        <v>150</v>
      </c>
      <c r="J76" s="197" t="s">
        <v>117</v>
      </c>
      <c r="K76" s="199" t="s">
        <v>151</v>
      </c>
      <c r="L76" s="200"/>
      <c r="M76" s="102" t="s">
        <v>152</v>
      </c>
      <c r="N76" s="103" t="s">
        <v>44</v>
      </c>
      <c r="O76" s="103" t="s">
        <v>153</v>
      </c>
      <c r="P76" s="103" t="s">
        <v>154</v>
      </c>
      <c r="Q76" s="103" t="s">
        <v>155</v>
      </c>
      <c r="R76" s="103" t="s">
        <v>156</v>
      </c>
      <c r="S76" s="103" t="s">
        <v>157</v>
      </c>
      <c r="T76" s="104" t="s">
        <v>158</v>
      </c>
    </row>
    <row r="77" s="1" customFormat="1" ht="29.28" customHeight="1">
      <c r="B77" s="46"/>
      <c r="C77" s="108" t="s">
        <v>118</v>
      </c>
      <c r="D77" s="74"/>
      <c r="E77" s="74"/>
      <c r="F77" s="74"/>
      <c r="G77" s="74"/>
      <c r="H77" s="74"/>
      <c r="I77" s="191"/>
      <c r="J77" s="201">
        <f>BK77</f>
        <v>0</v>
      </c>
      <c r="K77" s="74"/>
      <c r="L77" s="72"/>
      <c r="M77" s="105"/>
      <c r="N77" s="106"/>
      <c r="O77" s="106"/>
      <c r="P77" s="202">
        <f>P78</f>
        <v>0</v>
      </c>
      <c r="Q77" s="106"/>
      <c r="R77" s="202">
        <f>R78</f>
        <v>0</v>
      </c>
      <c r="S77" s="106"/>
      <c r="T77" s="203">
        <f>T78</f>
        <v>0</v>
      </c>
      <c r="AT77" s="24" t="s">
        <v>73</v>
      </c>
      <c r="AU77" s="24" t="s">
        <v>119</v>
      </c>
      <c r="BK77" s="204">
        <f>BK78</f>
        <v>0</v>
      </c>
    </row>
    <row r="78" s="10" customFormat="1" ht="37.44001" customHeight="1">
      <c r="B78" s="205"/>
      <c r="C78" s="206"/>
      <c r="D78" s="207" t="s">
        <v>73</v>
      </c>
      <c r="E78" s="208" t="s">
        <v>1262</v>
      </c>
      <c r="F78" s="208" t="s">
        <v>1263</v>
      </c>
      <c r="G78" s="206"/>
      <c r="H78" s="206"/>
      <c r="I78" s="209"/>
      <c r="J78" s="210">
        <f>BK78</f>
        <v>0</v>
      </c>
      <c r="K78" s="206"/>
      <c r="L78" s="211"/>
      <c r="M78" s="212"/>
      <c r="N78" s="213"/>
      <c r="O78" s="213"/>
      <c r="P78" s="214">
        <f>P79</f>
        <v>0</v>
      </c>
      <c r="Q78" s="213"/>
      <c r="R78" s="214">
        <f>R79</f>
        <v>0</v>
      </c>
      <c r="S78" s="213"/>
      <c r="T78" s="215">
        <f>T79</f>
        <v>0</v>
      </c>
      <c r="AR78" s="216" t="s">
        <v>84</v>
      </c>
      <c r="AT78" s="217" t="s">
        <v>73</v>
      </c>
      <c r="AU78" s="217" t="s">
        <v>74</v>
      </c>
      <c r="AY78" s="216" t="s">
        <v>161</v>
      </c>
      <c r="BK78" s="218">
        <f>BK79</f>
        <v>0</v>
      </c>
    </row>
    <row r="79" s="1" customFormat="1" ht="16.5" customHeight="1">
      <c r="B79" s="46"/>
      <c r="C79" s="221" t="s">
        <v>82</v>
      </c>
      <c r="D79" s="221" t="s">
        <v>164</v>
      </c>
      <c r="E79" s="222" t="s">
        <v>1264</v>
      </c>
      <c r="F79" s="223" t="s">
        <v>1265</v>
      </c>
      <c r="G79" s="224" t="s">
        <v>503</v>
      </c>
      <c r="H79" s="225">
        <v>1</v>
      </c>
      <c r="I79" s="226"/>
      <c r="J79" s="227">
        <f>ROUND(I79*H79,2)</f>
        <v>0</v>
      </c>
      <c r="K79" s="223" t="s">
        <v>30</v>
      </c>
      <c r="L79" s="72"/>
      <c r="M79" s="228" t="s">
        <v>30</v>
      </c>
      <c r="N79" s="287" t="s">
        <v>45</v>
      </c>
      <c r="O79" s="288"/>
      <c r="P79" s="289">
        <f>O79*H79</f>
        <v>0</v>
      </c>
      <c r="Q79" s="289">
        <v>0</v>
      </c>
      <c r="R79" s="289">
        <f>Q79*H79</f>
        <v>0</v>
      </c>
      <c r="S79" s="289">
        <v>0</v>
      </c>
      <c r="T79" s="290">
        <f>S79*H79</f>
        <v>0</v>
      </c>
      <c r="AR79" s="24" t="s">
        <v>263</v>
      </c>
      <c r="AT79" s="24" t="s">
        <v>164</v>
      </c>
      <c r="AU79" s="24" t="s">
        <v>82</v>
      </c>
      <c r="AY79" s="24" t="s">
        <v>161</v>
      </c>
      <c r="BE79" s="232">
        <f>IF(N79="základní",J79,0)</f>
        <v>0</v>
      </c>
      <c r="BF79" s="232">
        <f>IF(N79="snížená",J79,0)</f>
        <v>0</v>
      </c>
      <c r="BG79" s="232">
        <f>IF(N79="zákl. přenesená",J79,0)</f>
        <v>0</v>
      </c>
      <c r="BH79" s="232">
        <f>IF(N79="sníž. přenesená",J79,0)</f>
        <v>0</v>
      </c>
      <c r="BI79" s="232">
        <f>IF(N79="nulová",J79,0)</f>
        <v>0</v>
      </c>
      <c r="BJ79" s="24" t="s">
        <v>82</v>
      </c>
      <c r="BK79" s="232">
        <f>ROUND(I79*H79,2)</f>
        <v>0</v>
      </c>
      <c r="BL79" s="24" t="s">
        <v>263</v>
      </c>
      <c r="BM79" s="24" t="s">
        <v>1266</v>
      </c>
    </row>
    <row r="80" s="1" customFormat="1" ht="6.96" customHeight="1">
      <c r="B80" s="67"/>
      <c r="C80" s="68"/>
      <c r="D80" s="68"/>
      <c r="E80" s="68"/>
      <c r="F80" s="68"/>
      <c r="G80" s="68"/>
      <c r="H80" s="68"/>
      <c r="I80" s="166"/>
      <c r="J80" s="68"/>
      <c r="K80" s="68"/>
      <c r="L80" s="72"/>
    </row>
  </sheetData>
  <sheetProtection sheet="1" autoFilter="0" formatColumns="0" formatRows="0" objects="1" scenarios="1" spinCount="100000" saltValue="WUtjM3w8RDxpTVyR1a2gbsEZA080Zl6kM4NfE1Qs63fK1Z4bT1nK0pH3mQ8dpmNt3oDnr7jhK9iuUzHDzxbtJA==" hashValue="OeCd5VzaH0W1j59KqihS1gZq+nUSYzvIOQL9YIMH9mQ98CNAE8yj9Gv1gLdjgUJKUlpTFZVRE5pxT4+Es/S1Tg==" algorithmName="SHA-512" password="CC35"/>
  <autoFilter ref="C76:K79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106</v>
      </c>
      <c r="G1" s="139" t="s">
        <v>107</v>
      </c>
      <c r="H1" s="139"/>
      <c r="I1" s="140"/>
      <c r="J1" s="139" t="s">
        <v>108</v>
      </c>
      <c r="K1" s="138" t="s">
        <v>109</v>
      </c>
      <c r="L1" s="139" t="s">
        <v>110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96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111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ZŠ Masarykova, Ostrov - rekonstrukce učebny technických a řemeslných oborů ve vazbě na zajištění bezbariérovosti školy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112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1267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114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46" t="s">
        <v>26</v>
      </c>
      <c r="J12" s="147" t="str">
        <f>'Rekapitulace stavby'!AN8</f>
        <v>13. 12. 2018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28</v>
      </c>
      <c r="E14" s="47"/>
      <c r="F14" s="47"/>
      <c r="G14" s="47"/>
      <c r="H14" s="47"/>
      <c r="I14" s="146" t="s">
        <v>29</v>
      </c>
      <c r="J14" s="35" t="s">
        <v>30</v>
      </c>
      <c r="K14" s="51"/>
    </row>
    <row r="15" s="1" customFormat="1" ht="18" customHeight="1">
      <c r="B15" s="46"/>
      <c r="C15" s="47"/>
      <c r="D15" s="47"/>
      <c r="E15" s="35" t="s">
        <v>31</v>
      </c>
      <c r="F15" s="47"/>
      <c r="G15" s="47"/>
      <c r="H15" s="47"/>
      <c r="I15" s="146" t="s">
        <v>32</v>
      </c>
      <c r="J15" s="35" t="s">
        <v>30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46" t="s">
        <v>29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32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46" t="s">
        <v>29</v>
      </c>
      <c r="J20" s="35" t="s">
        <v>30</v>
      </c>
      <c r="K20" s="51"/>
    </row>
    <row r="21" s="1" customFormat="1" ht="18" customHeight="1">
      <c r="B21" s="46"/>
      <c r="C21" s="47"/>
      <c r="D21" s="47"/>
      <c r="E21" s="35" t="s">
        <v>36</v>
      </c>
      <c r="F21" s="47"/>
      <c r="G21" s="47"/>
      <c r="H21" s="47"/>
      <c r="I21" s="146" t="s">
        <v>32</v>
      </c>
      <c r="J21" s="35" t="s">
        <v>30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30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40</v>
      </c>
      <c r="E27" s="47"/>
      <c r="F27" s="47"/>
      <c r="G27" s="47"/>
      <c r="H27" s="47"/>
      <c r="I27" s="144"/>
      <c r="J27" s="155">
        <f>ROUND(J77,2)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42</v>
      </c>
      <c r="G29" s="47"/>
      <c r="H29" s="47"/>
      <c r="I29" s="156" t="s">
        <v>41</v>
      </c>
      <c r="J29" s="52" t="s">
        <v>43</v>
      </c>
      <c r="K29" s="51"/>
    </row>
    <row r="30" s="1" customFormat="1" ht="14.4" customHeight="1">
      <c r="B30" s="46"/>
      <c r="C30" s="47"/>
      <c r="D30" s="55" t="s">
        <v>44</v>
      </c>
      <c r="E30" s="55" t="s">
        <v>45</v>
      </c>
      <c r="F30" s="157">
        <f>ROUND(SUM(BE77:BE79), 2)</f>
        <v>0</v>
      </c>
      <c r="G30" s="47"/>
      <c r="H30" s="47"/>
      <c r="I30" s="158">
        <v>0.20999999999999999</v>
      </c>
      <c r="J30" s="157">
        <f>ROUND(ROUND((SUM(BE77:BE79)), 2)*I30, 2)</f>
        <v>0</v>
      </c>
      <c r="K30" s="51"/>
    </row>
    <row r="31" s="1" customFormat="1" ht="14.4" customHeight="1">
      <c r="B31" s="46"/>
      <c r="C31" s="47"/>
      <c r="D31" s="47"/>
      <c r="E31" s="55" t="s">
        <v>46</v>
      </c>
      <c r="F31" s="157">
        <f>ROUND(SUM(BF77:BF79), 2)</f>
        <v>0</v>
      </c>
      <c r="G31" s="47"/>
      <c r="H31" s="47"/>
      <c r="I31" s="158">
        <v>0.14999999999999999</v>
      </c>
      <c r="J31" s="157">
        <f>ROUND(ROUND((SUM(BF77:BF79)),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47</v>
      </c>
      <c r="F32" s="157">
        <f>ROUND(SUM(BG77:BG79),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48</v>
      </c>
      <c r="F33" s="157">
        <f>ROUND(SUM(BH77:BH79),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49</v>
      </c>
      <c r="F34" s="157">
        <f>ROUND(SUM(BI77:BI79),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50</v>
      </c>
      <c r="E36" s="98"/>
      <c r="F36" s="98"/>
      <c r="G36" s="161" t="s">
        <v>51</v>
      </c>
      <c r="H36" s="162" t="s">
        <v>52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115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ZŠ Masarykova, Ostrov - rekonstrukce učebny technických a řemeslných oborů ve vazbě na zajištění bezbariérovosti školy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112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05 - vzduchotechnika - přenos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 xml:space="preserve"> </v>
      </c>
      <c r="G49" s="47"/>
      <c r="H49" s="47"/>
      <c r="I49" s="146" t="s">
        <v>26</v>
      </c>
      <c r="J49" s="147" t="str">
        <f>IF(J12="","",J12)</f>
        <v>13. 12. 2018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28</v>
      </c>
      <c r="D51" s="47"/>
      <c r="E51" s="47"/>
      <c r="F51" s="35" t="str">
        <f>E15</f>
        <v>Město Ostrov</v>
      </c>
      <c r="G51" s="47"/>
      <c r="H51" s="47"/>
      <c r="I51" s="146" t="s">
        <v>35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116</v>
      </c>
      <c r="D54" s="159"/>
      <c r="E54" s="159"/>
      <c r="F54" s="159"/>
      <c r="G54" s="159"/>
      <c r="H54" s="159"/>
      <c r="I54" s="173"/>
      <c r="J54" s="174" t="s">
        <v>117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118</v>
      </c>
      <c r="D56" s="47"/>
      <c r="E56" s="47"/>
      <c r="F56" s="47"/>
      <c r="G56" s="47"/>
      <c r="H56" s="47"/>
      <c r="I56" s="144"/>
      <c r="J56" s="155">
        <f>J77</f>
        <v>0</v>
      </c>
      <c r="K56" s="51"/>
      <c r="AU56" s="24" t="s">
        <v>119</v>
      </c>
    </row>
    <row r="57" s="7" customFormat="1" ht="24.96" customHeight="1">
      <c r="B57" s="177"/>
      <c r="C57" s="178"/>
      <c r="D57" s="179" t="s">
        <v>1268</v>
      </c>
      <c r="E57" s="180"/>
      <c r="F57" s="180"/>
      <c r="G57" s="180"/>
      <c r="H57" s="180"/>
      <c r="I57" s="181"/>
      <c r="J57" s="182">
        <f>J78</f>
        <v>0</v>
      </c>
      <c r="K57" s="183"/>
    </row>
    <row r="58" s="1" customFormat="1" ht="21.84" customHeight="1">
      <c r="B58" s="46"/>
      <c r="C58" s="47"/>
      <c r="D58" s="47"/>
      <c r="E58" s="47"/>
      <c r="F58" s="47"/>
      <c r="G58" s="47"/>
      <c r="H58" s="47"/>
      <c r="I58" s="144"/>
      <c r="J58" s="47"/>
      <c r="K58" s="51"/>
    </row>
    <row r="59" s="1" customFormat="1" ht="6.96" customHeight="1">
      <c r="B59" s="67"/>
      <c r="C59" s="68"/>
      <c r="D59" s="68"/>
      <c r="E59" s="68"/>
      <c r="F59" s="68"/>
      <c r="G59" s="68"/>
      <c r="H59" s="68"/>
      <c r="I59" s="166"/>
      <c r="J59" s="68"/>
      <c r="K59" s="69"/>
    </row>
    <row r="63" s="1" customFormat="1" ht="6.96" customHeight="1">
      <c r="B63" s="70"/>
      <c r="C63" s="71"/>
      <c r="D63" s="71"/>
      <c r="E63" s="71"/>
      <c r="F63" s="71"/>
      <c r="G63" s="71"/>
      <c r="H63" s="71"/>
      <c r="I63" s="169"/>
      <c r="J63" s="71"/>
      <c r="K63" s="71"/>
      <c r="L63" s="72"/>
    </row>
    <row r="64" s="1" customFormat="1" ht="36.96" customHeight="1">
      <c r="B64" s="46"/>
      <c r="C64" s="73" t="s">
        <v>145</v>
      </c>
      <c r="D64" s="74"/>
      <c r="E64" s="74"/>
      <c r="F64" s="74"/>
      <c r="G64" s="74"/>
      <c r="H64" s="74"/>
      <c r="I64" s="191"/>
      <c r="J64" s="74"/>
      <c r="K64" s="74"/>
      <c r="L64" s="72"/>
    </row>
    <row r="65" s="1" customFormat="1" ht="6.96" customHeight="1">
      <c r="B65" s="46"/>
      <c r="C65" s="74"/>
      <c r="D65" s="74"/>
      <c r="E65" s="74"/>
      <c r="F65" s="74"/>
      <c r="G65" s="74"/>
      <c r="H65" s="74"/>
      <c r="I65" s="191"/>
      <c r="J65" s="74"/>
      <c r="K65" s="74"/>
      <c r="L65" s="72"/>
    </row>
    <row r="66" s="1" customFormat="1" ht="14.4" customHeight="1">
      <c r="B66" s="46"/>
      <c r="C66" s="76" t="s">
        <v>18</v>
      </c>
      <c r="D66" s="74"/>
      <c r="E66" s="74"/>
      <c r="F66" s="74"/>
      <c r="G66" s="74"/>
      <c r="H66" s="74"/>
      <c r="I66" s="191"/>
      <c r="J66" s="74"/>
      <c r="K66" s="74"/>
      <c r="L66" s="72"/>
    </row>
    <row r="67" s="1" customFormat="1" ht="16.5" customHeight="1">
      <c r="B67" s="46"/>
      <c r="C67" s="74"/>
      <c r="D67" s="74"/>
      <c r="E67" s="192" t="str">
        <f>E7</f>
        <v>ZŠ Masarykova, Ostrov - rekonstrukce učebny technických a řemeslných oborů ve vazbě na zajištění bezbariérovosti školy</v>
      </c>
      <c r="F67" s="76"/>
      <c r="G67" s="76"/>
      <c r="H67" s="76"/>
      <c r="I67" s="191"/>
      <c r="J67" s="74"/>
      <c r="K67" s="74"/>
      <c r="L67" s="72"/>
    </row>
    <row r="68" s="1" customFormat="1" ht="14.4" customHeight="1">
      <c r="B68" s="46"/>
      <c r="C68" s="76" t="s">
        <v>112</v>
      </c>
      <c r="D68" s="74"/>
      <c r="E68" s="74"/>
      <c r="F68" s="74"/>
      <c r="G68" s="74"/>
      <c r="H68" s="74"/>
      <c r="I68" s="191"/>
      <c r="J68" s="74"/>
      <c r="K68" s="74"/>
      <c r="L68" s="72"/>
    </row>
    <row r="69" s="1" customFormat="1" ht="17.25" customHeight="1">
      <c r="B69" s="46"/>
      <c r="C69" s="74"/>
      <c r="D69" s="74"/>
      <c r="E69" s="82" t="str">
        <f>E9</f>
        <v>05 - vzduchotechnika - přenos</v>
      </c>
      <c r="F69" s="74"/>
      <c r="G69" s="74"/>
      <c r="H69" s="74"/>
      <c r="I69" s="191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191"/>
      <c r="J70" s="74"/>
      <c r="K70" s="74"/>
      <c r="L70" s="72"/>
    </row>
    <row r="71" s="1" customFormat="1" ht="18" customHeight="1">
      <c r="B71" s="46"/>
      <c r="C71" s="76" t="s">
        <v>24</v>
      </c>
      <c r="D71" s="74"/>
      <c r="E71" s="74"/>
      <c r="F71" s="193" t="str">
        <f>F12</f>
        <v xml:space="preserve"> </v>
      </c>
      <c r="G71" s="74"/>
      <c r="H71" s="74"/>
      <c r="I71" s="194" t="s">
        <v>26</v>
      </c>
      <c r="J71" s="85" t="str">
        <f>IF(J12="","",J12)</f>
        <v>13. 12. 2018</v>
      </c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191"/>
      <c r="J72" s="74"/>
      <c r="K72" s="74"/>
      <c r="L72" s="72"/>
    </row>
    <row r="73" s="1" customFormat="1">
      <c r="B73" s="46"/>
      <c r="C73" s="76" t="s">
        <v>28</v>
      </c>
      <c r="D73" s="74"/>
      <c r="E73" s="74"/>
      <c r="F73" s="193" t="str">
        <f>E15</f>
        <v>Město Ostrov</v>
      </c>
      <c r="G73" s="74"/>
      <c r="H73" s="74"/>
      <c r="I73" s="194" t="s">
        <v>35</v>
      </c>
      <c r="J73" s="193" t="str">
        <f>E21</f>
        <v>BPO spol. s r.o.,Lidická 1239,36317 OSTROV</v>
      </c>
      <c r="K73" s="74"/>
      <c r="L73" s="72"/>
    </row>
    <row r="74" s="1" customFormat="1" ht="14.4" customHeight="1">
      <c r="B74" s="46"/>
      <c r="C74" s="76" t="s">
        <v>33</v>
      </c>
      <c r="D74" s="74"/>
      <c r="E74" s="74"/>
      <c r="F74" s="193" t="str">
        <f>IF(E18="","",E18)</f>
        <v/>
      </c>
      <c r="G74" s="74"/>
      <c r="H74" s="74"/>
      <c r="I74" s="191"/>
      <c r="J74" s="74"/>
      <c r="K74" s="74"/>
      <c r="L74" s="72"/>
    </row>
    <row r="75" s="1" customFormat="1" ht="10.32" customHeight="1">
      <c r="B75" s="46"/>
      <c r="C75" s="74"/>
      <c r="D75" s="74"/>
      <c r="E75" s="74"/>
      <c r="F75" s="74"/>
      <c r="G75" s="74"/>
      <c r="H75" s="74"/>
      <c r="I75" s="191"/>
      <c r="J75" s="74"/>
      <c r="K75" s="74"/>
      <c r="L75" s="72"/>
    </row>
    <row r="76" s="9" customFormat="1" ht="29.28" customHeight="1">
      <c r="B76" s="195"/>
      <c r="C76" s="196" t="s">
        <v>146</v>
      </c>
      <c r="D76" s="197" t="s">
        <v>59</v>
      </c>
      <c r="E76" s="197" t="s">
        <v>55</v>
      </c>
      <c r="F76" s="197" t="s">
        <v>147</v>
      </c>
      <c r="G76" s="197" t="s">
        <v>148</v>
      </c>
      <c r="H76" s="197" t="s">
        <v>149</v>
      </c>
      <c r="I76" s="198" t="s">
        <v>150</v>
      </c>
      <c r="J76" s="197" t="s">
        <v>117</v>
      </c>
      <c r="K76" s="199" t="s">
        <v>151</v>
      </c>
      <c r="L76" s="200"/>
      <c r="M76" s="102" t="s">
        <v>152</v>
      </c>
      <c r="N76" s="103" t="s">
        <v>44</v>
      </c>
      <c r="O76" s="103" t="s">
        <v>153</v>
      </c>
      <c r="P76" s="103" t="s">
        <v>154</v>
      </c>
      <c r="Q76" s="103" t="s">
        <v>155</v>
      </c>
      <c r="R76" s="103" t="s">
        <v>156</v>
      </c>
      <c r="S76" s="103" t="s">
        <v>157</v>
      </c>
      <c r="T76" s="104" t="s">
        <v>158</v>
      </c>
    </row>
    <row r="77" s="1" customFormat="1" ht="29.28" customHeight="1">
      <c r="B77" s="46"/>
      <c r="C77" s="108" t="s">
        <v>118</v>
      </c>
      <c r="D77" s="74"/>
      <c r="E77" s="74"/>
      <c r="F77" s="74"/>
      <c r="G77" s="74"/>
      <c r="H77" s="74"/>
      <c r="I77" s="191"/>
      <c r="J77" s="201">
        <f>BK77</f>
        <v>0</v>
      </c>
      <c r="K77" s="74"/>
      <c r="L77" s="72"/>
      <c r="M77" s="105"/>
      <c r="N77" s="106"/>
      <c r="O77" s="106"/>
      <c r="P77" s="202">
        <f>P78</f>
        <v>0</v>
      </c>
      <c r="Q77" s="106"/>
      <c r="R77" s="202">
        <f>R78</f>
        <v>0</v>
      </c>
      <c r="S77" s="106"/>
      <c r="T77" s="203">
        <f>T78</f>
        <v>0</v>
      </c>
      <c r="AT77" s="24" t="s">
        <v>73</v>
      </c>
      <c r="AU77" s="24" t="s">
        <v>119</v>
      </c>
      <c r="BK77" s="204">
        <f>BK78</f>
        <v>0</v>
      </c>
    </row>
    <row r="78" s="10" customFormat="1" ht="37.44001" customHeight="1">
      <c r="B78" s="205"/>
      <c r="C78" s="206"/>
      <c r="D78" s="207" t="s">
        <v>73</v>
      </c>
      <c r="E78" s="208" t="s">
        <v>1269</v>
      </c>
      <c r="F78" s="208" t="s">
        <v>1270</v>
      </c>
      <c r="G78" s="206"/>
      <c r="H78" s="206"/>
      <c r="I78" s="209"/>
      <c r="J78" s="210">
        <f>BK78</f>
        <v>0</v>
      </c>
      <c r="K78" s="206"/>
      <c r="L78" s="211"/>
      <c r="M78" s="212"/>
      <c r="N78" s="213"/>
      <c r="O78" s="213"/>
      <c r="P78" s="214">
        <f>P79</f>
        <v>0</v>
      </c>
      <c r="Q78" s="213"/>
      <c r="R78" s="214">
        <f>R79</f>
        <v>0</v>
      </c>
      <c r="S78" s="213"/>
      <c r="T78" s="215">
        <f>T79</f>
        <v>0</v>
      </c>
      <c r="AR78" s="216" t="s">
        <v>82</v>
      </c>
      <c r="AT78" s="217" t="s">
        <v>73</v>
      </c>
      <c r="AU78" s="217" t="s">
        <v>74</v>
      </c>
      <c r="AY78" s="216" t="s">
        <v>161</v>
      </c>
      <c r="BK78" s="218">
        <f>BK79</f>
        <v>0</v>
      </c>
    </row>
    <row r="79" s="1" customFormat="1" ht="16.5" customHeight="1">
      <c r="B79" s="46"/>
      <c r="C79" s="221" t="s">
        <v>82</v>
      </c>
      <c r="D79" s="221" t="s">
        <v>164</v>
      </c>
      <c r="E79" s="222" t="s">
        <v>1271</v>
      </c>
      <c r="F79" s="223" t="s">
        <v>1272</v>
      </c>
      <c r="G79" s="224" t="s">
        <v>503</v>
      </c>
      <c r="H79" s="225">
        <v>1</v>
      </c>
      <c r="I79" s="226"/>
      <c r="J79" s="227">
        <f>ROUND(I79*H79,2)</f>
        <v>0</v>
      </c>
      <c r="K79" s="223" t="s">
        <v>30</v>
      </c>
      <c r="L79" s="72"/>
      <c r="M79" s="228" t="s">
        <v>30</v>
      </c>
      <c r="N79" s="287" t="s">
        <v>45</v>
      </c>
      <c r="O79" s="288"/>
      <c r="P79" s="289">
        <f>O79*H79</f>
        <v>0</v>
      </c>
      <c r="Q79" s="289">
        <v>0</v>
      </c>
      <c r="R79" s="289">
        <f>Q79*H79</f>
        <v>0</v>
      </c>
      <c r="S79" s="289">
        <v>0</v>
      </c>
      <c r="T79" s="290">
        <f>S79*H79</f>
        <v>0</v>
      </c>
      <c r="AR79" s="24" t="s">
        <v>169</v>
      </c>
      <c r="AT79" s="24" t="s">
        <v>164</v>
      </c>
      <c r="AU79" s="24" t="s">
        <v>82</v>
      </c>
      <c r="AY79" s="24" t="s">
        <v>161</v>
      </c>
      <c r="BE79" s="232">
        <f>IF(N79="základní",J79,0)</f>
        <v>0</v>
      </c>
      <c r="BF79" s="232">
        <f>IF(N79="snížená",J79,0)</f>
        <v>0</v>
      </c>
      <c r="BG79" s="232">
        <f>IF(N79="zákl. přenesená",J79,0)</f>
        <v>0</v>
      </c>
      <c r="BH79" s="232">
        <f>IF(N79="sníž. přenesená",J79,0)</f>
        <v>0</v>
      </c>
      <c r="BI79" s="232">
        <f>IF(N79="nulová",J79,0)</f>
        <v>0</v>
      </c>
      <c r="BJ79" s="24" t="s">
        <v>82</v>
      </c>
      <c r="BK79" s="232">
        <f>ROUND(I79*H79,2)</f>
        <v>0</v>
      </c>
      <c r="BL79" s="24" t="s">
        <v>169</v>
      </c>
      <c r="BM79" s="24" t="s">
        <v>1273</v>
      </c>
    </row>
    <row r="80" s="1" customFormat="1" ht="6.96" customHeight="1">
      <c r="B80" s="67"/>
      <c r="C80" s="68"/>
      <c r="D80" s="68"/>
      <c r="E80" s="68"/>
      <c r="F80" s="68"/>
      <c r="G80" s="68"/>
      <c r="H80" s="68"/>
      <c r="I80" s="166"/>
      <c r="J80" s="68"/>
      <c r="K80" s="68"/>
      <c r="L80" s="72"/>
    </row>
  </sheetData>
  <sheetProtection sheet="1" autoFilter="0" formatColumns="0" formatRows="0" objects="1" scenarios="1" spinCount="100000" saltValue="wvUf1TKTRysd2Qw4rAm71CNCm0+Cq9rpIMaJYR5xg4UcSkngPsCT9slKfuxulm8PoameOjh28+fb7VarXi2ksQ==" hashValue="emeWPnmHzeABWomKxb+Wi7TI90EuCeUs9X/ccxeFAq4wJGyA0XnSixsDTiR5rR0EBzIsxzxutEZf+2Akl+R68Q==" algorithmName="SHA-512" password="CC35"/>
  <autoFilter ref="C76:K79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106</v>
      </c>
      <c r="G1" s="139" t="s">
        <v>107</v>
      </c>
      <c r="H1" s="139"/>
      <c r="I1" s="140"/>
      <c r="J1" s="139" t="s">
        <v>108</v>
      </c>
      <c r="K1" s="138" t="s">
        <v>109</v>
      </c>
      <c r="L1" s="139" t="s">
        <v>110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99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111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ZŠ Masarykova, Ostrov - rekonstrukce učebny technických a řemeslných oborů ve vazbě na zajištění bezbariérovosti školy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112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1274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114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46" t="s">
        <v>26</v>
      </c>
      <c r="J12" s="147" t="str">
        <f>'Rekapitulace stavby'!AN8</f>
        <v>13. 12. 2018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28</v>
      </c>
      <c r="E14" s="47"/>
      <c r="F14" s="47"/>
      <c r="G14" s="47"/>
      <c r="H14" s="47"/>
      <c r="I14" s="146" t="s">
        <v>29</v>
      </c>
      <c r="J14" s="35" t="s">
        <v>30</v>
      </c>
      <c r="K14" s="51"/>
    </row>
    <row r="15" s="1" customFormat="1" ht="18" customHeight="1">
      <c r="B15" s="46"/>
      <c r="C15" s="47"/>
      <c r="D15" s="47"/>
      <c r="E15" s="35" t="s">
        <v>31</v>
      </c>
      <c r="F15" s="47"/>
      <c r="G15" s="47"/>
      <c r="H15" s="47"/>
      <c r="I15" s="146" t="s">
        <v>32</v>
      </c>
      <c r="J15" s="35" t="s">
        <v>30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46" t="s">
        <v>29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32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46" t="s">
        <v>29</v>
      </c>
      <c r="J20" s="35" t="s">
        <v>30</v>
      </c>
      <c r="K20" s="51"/>
    </row>
    <row r="21" s="1" customFormat="1" ht="18" customHeight="1">
      <c r="B21" s="46"/>
      <c r="C21" s="47"/>
      <c r="D21" s="47"/>
      <c r="E21" s="35" t="s">
        <v>36</v>
      </c>
      <c r="F21" s="47"/>
      <c r="G21" s="47"/>
      <c r="H21" s="47"/>
      <c r="I21" s="146" t="s">
        <v>32</v>
      </c>
      <c r="J21" s="35" t="s">
        <v>30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30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40</v>
      </c>
      <c r="E27" s="47"/>
      <c r="F27" s="47"/>
      <c r="G27" s="47"/>
      <c r="H27" s="47"/>
      <c r="I27" s="144"/>
      <c r="J27" s="155">
        <f>ROUND(J77,2)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42</v>
      </c>
      <c r="G29" s="47"/>
      <c r="H29" s="47"/>
      <c r="I29" s="156" t="s">
        <v>41</v>
      </c>
      <c r="J29" s="52" t="s">
        <v>43</v>
      </c>
      <c r="K29" s="51"/>
    </row>
    <row r="30" s="1" customFormat="1" ht="14.4" customHeight="1">
      <c r="B30" s="46"/>
      <c r="C30" s="47"/>
      <c r="D30" s="55" t="s">
        <v>44</v>
      </c>
      <c r="E30" s="55" t="s">
        <v>45</v>
      </c>
      <c r="F30" s="157">
        <f>ROUND(SUM(BE77:BE79), 2)</f>
        <v>0</v>
      </c>
      <c r="G30" s="47"/>
      <c r="H30" s="47"/>
      <c r="I30" s="158">
        <v>0.20999999999999999</v>
      </c>
      <c r="J30" s="157">
        <f>ROUND(ROUND((SUM(BE77:BE79)), 2)*I30, 2)</f>
        <v>0</v>
      </c>
      <c r="K30" s="51"/>
    </row>
    <row r="31" s="1" customFormat="1" ht="14.4" customHeight="1">
      <c r="B31" s="46"/>
      <c r="C31" s="47"/>
      <c r="D31" s="47"/>
      <c r="E31" s="55" t="s">
        <v>46</v>
      </c>
      <c r="F31" s="157">
        <f>ROUND(SUM(BF77:BF79), 2)</f>
        <v>0</v>
      </c>
      <c r="G31" s="47"/>
      <c r="H31" s="47"/>
      <c r="I31" s="158">
        <v>0.14999999999999999</v>
      </c>
      <c r="J31" s="157">
        <f>ROUND(ROUND((SUM(BF77:BF79)),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47</v>
      </c>
      <c r="F32" s="157">
        <f>ROUND(SUM(BG77:BG79),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48</v>
      </c>
      <c r="F33" s="157">
        <f>ROUND(SUM(BH77:BH79),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49</v>
      </c>
      <c r="F34" s="157">
        <f>ROUND(SUM(BI77:BI79),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50</v>
      </c>
      <c r="E36" s="98"/>
      <c r="F36" s="98"/>
      <c r="G36" s="161" t="s">
        <v>51</v>
      </c>
      <c r="H36" s="162" t="s">
        <v>52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115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ZŠ Masarykova, Ostrov - rekonstrukce učebny technických a řemeslných oborů ve vazbě na zajištění bezbariérovosti školy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112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06 - rozvod plynu - přenos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 xml:space="preserve"> </v>
      </c>
      <c r="G49" s="47"/>
      <c r="H49" s="47"/>
      <c r="I49" s="146" t="s">
        <v>26</v>
      </c>
      <c r="J49" s="147" t="str">
        <f>IF(J12="","",J12)</f>
        <v>13. 12. 2018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28</v>
      </c>
      <c r="D51" s="47"/>
      <c r="E51" s="47"/>
      <c r="F51" s="35" t="str">
        <f>E15</f>
        <v>Město Ostrov</v>
      </c>
      <c r="G51" s="47"/>
      <c r="H51" s="47"/>
      <c r="I51" s="146" t="s">
        <v>35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116</v>
      </c>
      <c r="D54" s="159"/>
      <c r="E54" s="159"/>
      <c r="F54" s="159"/>
      <c r="G54" s="159"/>
      <c r="H54" s="159"/>
      <c r="I54" s="173"/>
      <c r="J54" s="174" t="s">
        <v>117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118</v>
      </c>
      <c r="D56" s="47"/>
      <c r="E56" s="47"/>
      <c r="F56" s="47"/>
      <c r="G56" s="47"/>
      <c r="H56" s="47"/>
      <c r="I56" s="144"/>
      <c r="J56" s="155">
        <f>J77</f>
        <v>0</v>
      </c>
      <c r="K56" s="51"/>
      <c r="AU56" s="24" t="s">
        <v>119</v>
      </c>
    </row>
    <row r="57" s="7" customFormat="1" ht="24.96" customHeight="1">
      <c r="B57" s="177"/>
      <c r="C57" s="178"/>
      <c r="D57" s="179" t="s">
        <v>1275</v>
      </c>
      <c r="E57" s="180"/>
      <c r="F57" s="180"/>
      <c r="G57" s="180"/>
      <c r="H57" s="180"/>
      <c r="I57" s="181"/>
      <c r="J57" s="182">
        <f>J78</f>
        <v>0</v>
      </c>
      <c r="K57" s="183"/>
    </row>
    <row r="58" s="1" customFormat="1" ht="21.84" customHeight="1">
      <c r="B58" s="46"/>
      <c r="C58" s="47"/>
      <c r="D58" s="47"/>
      <c r="E58" s="47"/>
      <c r="F58" s="47"/>
      <c r="G58" s="47"/>
      <c r="H58" s="47"/>
      <c r="I58" s="144"/>
      <c r="J58" s="47"/>
      <c r="K58" s="51"/>
    </row>
    <row r="59" s="1" customFormat="1" ht="6.96" customHeight="1">
      <c r="B59" s="67"/>
      <c r="C59" s="68"/>
      <c r="D59" s="68"/>
      <c r="E59" s="68"/>
      <c r="F59" s="68"/>
      <c r="G59" s="68"/>
      <c r="H59" s="68"/>
      <c r="I59" s="166"/>
      <c r="J59" s="68"/>
      <c r="K59" s="69"/>
    </row>
    <row r="63" s="1" customFormat="1" ht="6.96" customHeight="1">
      <c r="B63" s="70"/>
      <c r="C63" s="71"/>
      <c r="D63" s="71"/>
      <c r="E63" s="71"/>
      <c r="F63" s="71"/>
      <c r="G63" s="71"/>
      <c r="H63" s="71"/>
      <c r="I63" s="169"/>
      <c r="J63" s="71"/>
      <c r="K63" s="71"/>
      <c r="L63" s="72"/>
    </row>
    <row r="64" s="1" customFormat="1" ht="36.96" customHeight="1">
      <c r="B64" s="46"/>
      <c r="C64" s="73" t="s">
        <v>145</v>
      </c>
      <c r="D64" s="74"/>
      <c r="E64" s="74"/>
      <c r="F64" s="74"/>
      <c r="G64" s="74"/>
      <c r="H64" s="74"/>
      <c r="I64" s="191"/>
      <c r="J64" s="74"/>
      <c r="K64" s="74"/>
      <c r="L64" s="72"/>
    </row>
    <row r="65" s="1" customFormat="1" ht="6.96" customHeight="1">
      <c r="B65" s="46"/>
      <c r="C65" s="74"/>
      <c r="D65" s="74"/>
      <c r="E65" s="74"/>
      <c r="F65" s="74"/>
      <c r="G65" s="74"/>
      <c r="H65" s="74"/>
      <c r="I65" s="191"/>
      <c r="J65" s="74"/>
      <c r="K65" s="74"/>
      <c r="L65" s="72"/>
    </row>
    <row r="66" s="1" customFormat="1" ht="14.4" customHeight="1">
      <c r="B66" s="46"/>
      <c r="C66" s="76" t="s">
        <v>18</v>
      </c>
      <c r="D66" s="74"/>
      <c r="E66" s="74"/>
      <c r="F66" s="74"/>
      <c r="G66" s="74"/>
      <c r="H66" s="74"/>
      <c r="I66" s="191"/>
      <c r="J66" s="74"/>
      <c r="K66" s="74"/>
      <c r="L66" s="72"/>
    </row>
    <row r="67" s="1" customFormat="1" ht="16.5" customHeight="1">
      <c r="B67" s="46"/>
      <c r="C67" s="74"/>
      <c r="D67" s="74"/>
      <c r="E67" s="192" t="str">
        <f>E7</f>
        <v>ZŠ Masarykova, Ostrov - rekonstrukce učebny technických a řemeslných oborů ve vazbě na zajištění bezbariérovosti školy</v>
      </c>
      <c r="F67" s="76"/>
      <c r="G67" s="76"/>
      <c r="H67" s="76"/>
      <c r="I67" s="191"/>
      <c r="J67" s="74"/>
      <c r="K67" s="74"/>
      <c r="L67" s="72"/>
    </row>
    <row r="68" s="1" customFormat="1" ht="14.4" customHeight="1">
      <c r="B68" s="46"/>
      <c r="C68" s="76" t="s">
        <v>112</v>
      </c>
      <c r="D68" s="74"/>
      <c r="E68" s="74"/>
      <c r="F68" s="74"/>
      <c r="G68" s="74"/>
      <c r="H68" s="74"/>
      <c r="I68" s="191"/>
      <c r="J68" s="74"/>
      <c r="K68" s="74"/>
      <c r="L68" s="72"/>
    </row>
    <row r="69" s="1" customFormat="1" ht="17.25" customHeight="1">
      <c r="B69" s="46"/>
      <c r="C69" s="74"/>
      <c r="D69" s="74"/>
      <c r="E69" s="82" t="str">
        <f>E9</f>
        <v>06 - rozvod plynu - přenos</v>
      </c>
      <c r="F69" s="74"/>
      <c r="G69" s="74"/>
      <c r="H69" s="74"/>
      <c r="I69" s="191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191"/>
      <c r="J70" s="74"/>
      <c r="K70" s="74"/>
      <c r="L70" s="72"/>
    </row>
    <row r="71" s="1" customFormat="1" ht="18" customHeight="1">
      <c r="B71" s="46"/>
      <c r="C71" s="76" t="s">
        <v>24</v>
      </c>
      <c r="D71" s="74"/>
      <c r="E71" s="74"/>
      <c r="F71" s="193" t="str">
        <f>F12</f>
        <v xml:space="preserve"> </v>
      </c>
      <c r="G71" s="74"/>
      <c r="H71" s="74"/>
      <c r="I71" s="194" t="s">
        <v>26</v>
      </c>
      <c r="J71" s="85" t="str">
        <f>IF(J12="","",J12)</f>
        <v>13. 12. 2018</v>
      </c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191"/>
      <c r="J72" s="74"/>
      <c r="K72" s="74"/>
      <c r="L72" s="72"/>
    </row>
    <row r="73" s="1" customFormat="1">
      <c r="B73" s="46"/>
      <c r="C73" s="76" t="s">
        <v>28</v>
      </c>
      <c r="D73" s="74"/>
      <c r="E73" s="74"/>
      <c r="F73" s="193" t="str">
        <f>E15</f>
        <v>Město Ostrov</v>
      </c>
      <c r="G73" s="74"/>
      <c r="H73" s="74"/>
      <c r="I73" s="194" t="s">
        <v>35</v>
      </c>
      <c r="J73" s="193" t="str">
        <f>E21</f>
        <v>BPO spol. s r.o.,Lidická 1239,36317 OSTROV</v>
      </c>
      <c r="K73" s="74"/>
      <c r="L73" s="72"/>
    </row>
    <row r="74" s="1" customFormat="1" ht="14.4" customHeight="1">
      <c r="B74" s="46"/>
      <c r="C74" s="76" t="s">
        <v>33</v>
      </c>
      <c r="D74" s="74"/>
      <c r="E74" s="74"/>
      <c r="F74" s="193" t="str">
        <f>IF(E18="","",E18)</f>
        <v/>
      </c>
      <c r="G74" s="74"/>
      <c r="H74" s="74"/>
      <c r="I74" s="191"/>
      <c r="J74" s="74"/>
      <c r="K74" s="74"/>
      <c r="L74" s="72"/>
    </row>
    <row r="75" s="1" customFormat="1" ht="10.32" customHeight="1">
      <c r="B75" s="46"/>
      <c r="C75" s="74"/>
      <c r="D75" s="74"/>
      <c r="E75" s="74"/>
      <c r="F75" s="74"/>
      <c r="G75" s="74"/>
      <c r="H75" s="74"/>
      <c r="I75" s="191"/>
      <c r="J75" s="74"/>
      <c r="K75" s="74"/>
      <c r="L75" s="72"/>
    </row>
    <row r="76" s="9" customFormat="1" ht="29.28" customHeight="1">
      <c r="B76" s="195"/>
      <c r="C76" s="196" t="s">
        <v>146</v>
      </c>
      <c r="D76" s="197" t="s">
        <v>59</v>
      </c>
      <c r="E76" s="197" t="s">
        <v>55</v>
      </c>
      <c r="F76" s="197" t="s">
        <v>147</v>
      </c>
      <c r="G76" s="197" t="s">
        <v>148</v>
      </c>
      <c r="H76" s="197" t="s">
        <v>149</v>
      </c>
      <c r="I76" s="198" t="s">
        <v>150</v>
      </c>
      <c r="J76" s="197" t="s">
        <v>117</v>
      </c>
      <c r="K76" s="199" t="s">
        <v>151</v>
      </c>
      <c r="L76" s="200"/>
      <c r="M76" s="102" t="s">
        <v>152</v>
      </c>
      <c r="N76" s="103" t="s">
        <v>44</v>
      </c>
      <c r="O76" s="103" t="s">
        <v>153</v>
      </c>
      <c r="P76" s="103" t="s">
        <v>154</v>
      </c>
      <c r="Q76" s="103" t="s">
        <v>155</v>
      </c>
      <c r="R76" s="103" t="s">
        <v>156</v>
      </c>
      <c r="S76" s="103" t="s">
        <v>157</v>
      </c>
      <c r="T76" s="104" t="s">
        <v>158</v>
      </c>
    </row>
    <row r="77" s="1" customFormat="1" ht="29.28" customHeight="1">
      <c r="B77" s="46"/>
      <c r="C77" s="108" t="s">
        <v>118</v>
      </c>
      <c r="D77" s="74"/>
      <c r="E77" s="74"/>
      <c r="F77" s="74"/>
      <c r="G77" s="74"/>
      <c r="H77" s="74"/>
      <c r="I77" s="191"/>
      <c r="J77" s="201">
        <f>BK77</f>
        <v>0</v>
      </c>
      <c r="K77" s="74"/>
      <c r="L77" s="72"/>
      <c r="M77" s="105"/>
      <c r="N77" s="106"/>
      <c r="O77" s="106"/>
      <c r="P77" s="202">
        <f>P78</f>
        <v>0</v>
      </c>
      <c r="Q77" s="106"/>
      <c r="R77" s="202">
        <f>R78</f>
        <v>0</v>
      </c>
      <c r="S77" s="106"/>
      <c r="T77" s="203">
        <f>T78</f>
        <v>0</v>
      </c>
      <c r="AT77" s="24" t="s">
        <v>73</v>
      </c>
      <c r="AU77" s="24" t="s">
        <v>119</v>
      </c>
      <c r="BK77" s="204">
        <f>BK78</f>
        <v>0</v>
      </c>
    </row>
    <row r="78" s="10" customFormat="1" ht="37.44001" customHeight="1">
      <c r="B78" s="205"/>
      <c r="C78" s="206"/>
      <c r="D78" s="207" t="s">
        <v>73</v>
      </c>
      <c r="E78" s="208" t="s">
        <v>1276</v>
      </c>
      <c r="F78" s="208" t="s">
        <v>1277</v>
      </c>
      <c r="G78" s="206"/>
      <c r="H78" s="206"/>
      <c r="I78" s="209"/>
      <c r="J78" s="210">
        <f>BK78</f>
        <v>0</v>
      </c>
      <c r="K78" s="206"/>
      <c r="L78" s="211"/>
      <c r="M78" s="212"/>
      <c r="N78" s="213"/>
      <c r="O78" s="213"/>
      <c r="P78" s="214">
        <f>P79</f>
        <v>0</v>
      </c>
      <c r="Q78" s="213"/>
      <c r="R78" s="214">
        <f>R79</f>
        <v>0</v>
      </c>
      <c r="S78" s="213"/>
      <c r="T78" s="215">
        <f>T79</f>
        <v>0</v>
      </c>
      <c r="AR78" s="216" t="s">
        <v>84</v>
      </c>
      <c r="AT78" s="217" t="s">
        <v>73</v>
      </c>
      <c r="AU78" s="217" t="s">
        <v>74</v>
      </c>
      <c r="AY78" s="216" t="s">
        <v>161</v>
      </c>
      <c r="BK78" s="218">
        <f>BK79</f>
        <v>0</v>
      </c>
    </row>
    <row r="79" s="1" customFormat="1" ht="16.5" customHeight="1">
      <c r="B79" s="46"/>
      <c r="C79" s="221" t="s">
        <v>82</v>
      </c>
      <c r="D79" s="221" t="s">
        <v>164</v>
      </c>
      <c r="E79" s="222" t="s">
        <v>1278</v>
      </c>
      <c r="F79" s="223" t="s">
        <v>1279</v>
      </c>
      <c r="G79" s="224" t="s">
        <v>503</v>
      </c>
      <c r="H79" s="225">
        <v>1</v>
      </c>
      <c r="I79" s="226"/>
      <c r="J79" s="227">
        <f>ROUND(I79*H79,2)</f>
        <v>0</v>
      </c>
      <c r="K79" s="223" t="s">
        <v>30</v>
      </c>
      <c r="L79" s="72"/>
      <c r="M79" s="228" t="s">
        <v>30</v>
      </c>
      <c r="N79" s="287" t="s">
        <v>45</v>
      </c>
      <c r="O79" s="288"/>
      <c r="P79" s="289">
        <f>O79*H79</f>
        <v>0</v>
      </c>
      <c r="Q79" s="289">
        <v>0</v>
      </c>
      <c r="R79" s="289">
        <f>Q79*H79</f>
        <v>0</v>
      </c>
      <c r="S79" s="289">
        <v>0</v>
      </c>
      <c r="T79" s="290">
        <f>S79*H79</f>
        <v>0</v>
      </c>
      <c r="AR79" s="24" t="s">
        <v>263</v>
      </c>
      <c r="AT79" s="24" t="s">
        <v>164</v>
      </c>
      <c r="AU79" s="24" t="s">
        <v>82</v>
      </c>
      <c r="AY79" s="24" t="s">
        <v>161</v>
      </c>
      <c r="BE79" s="232">
        <f>IF(N79="základní",J79,0)</f>
        <v>0</v>
      </c>
      <c r="BF79" s="232">
        <f>IF(N79="snížená",J79,0)</f>
        <v>0</v>
      </c>
      <c r="BG79" s="232">
        <f>IF(N79="zákl. přenesená",J79,0)</f>
        <v>0</v>
      </c>
      <c r="BH79" s="232">
        <f>IF(N79="sníž. přenesená",J79,0)</f>
        <v>0</v>
      </c>
      <c r="BI79" s="232">
        <f>IF(N79="nulová",J79,0)</f>
        <v>0</v>
      </c>
      <c r="BJ79" s="24" t="s">
        <v>82</v>
      </c>
      <c r="BK79" s="232">
        <f>ROUND(I79*H79,2)</f>
        <v>0</v>
      </c>
      <c r="BL79" s="24" t="s">
        <v>263</v>
      </c>
      <c r="BM79" s="24" t="s">
        <v>1280</v>
      </c>
    </row>
    <row r="80" s="1" customFormat="1" ht="6.96" customHeight="1">
      <c r="B80" s="67"/>
      <c r="C80" s="68"/>
      <c r="D80" s="68"/>
      <c r="E80" s="68"/>
      <c r="F80" s="68"/>
      <c r="G80" s="68"/>
      <c r="H80" s="68"/>
      <c r="I80" s="166"/>
      <c r="J80" s="68"/>
      <c r="K80" s="68"/>
      <c r="L80" s="72"/>
    </row>
  </sheetData>
  <sheetProtection sheet="1" autoFilter="0" formatColumns="0" formatRows="0" objects="1" scenarios="1" spinCount="100000" saltValue="MHlMkhHiQ1g68soig0OESqOXBWe5Eo/T+G2iE3tCYZJ994nsTIctJBKvsnidBL/X41lDCXzepqk3asZpsVE0IQ==" hashValue="YjD4aGnRBD8y3se928LwtAF1zWcocILRB0bG/ozHqkjKMiSk+J1NId53CTxrYMhV8Et4PM37ZvS25jyPDcxOjg==" algorithmName="SHA-512" password="CC35"/>
  <autoFilter ref="C76:K79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106</v>
      </c>
      <c r="G1" s="139" t="s">
        <v>107</v>
      </c>
      <c r="H1" s="139"/>
      <c r="I1" s="140"/>
      <c r="J1" s="139" t="s">
        <v>108</v>
      </c>
      <c r="K1" s="138" t="s">
        <v>109</v>
      </c>
      <c r="L1" s="139" t="s">
        <v>110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102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111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ZŠ Masarykova, Ostrov - rekonstrukce učebny technických a řemeslných oborů ve vazbě na zajištění bezbariérovosti školy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112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1281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114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46" t="s">
        <v>26</v>
      </c>
      <c r="J12" s="147" t="str">
        <f>'Rekapitulace stavby'!AN8</f>
        <v>13. 12. 2018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28</v>
      </c>
      <c r="E14" s="47"/>
      <c r="F14" s="47"/>
      <c r="G14" s="47"/>
      <c r="H14" s="47"/>
      <c r="I14" s="146" t="s">
        <v>29</v>
      </c>
      <c r="J14" s="35" t="s">
        <v>30</v>
      </c>
      <c r="K14" s="51"/>
    </row>
    <row r="15" s="1" customFormat="1" ht="18" customHeight="1">
      <c r="B15" s="46"/>
      <c r="C15" s="47"/>
      <c r="D15" s="47"/>
      <c r="E15" s="35" t="s">
        <v>31</v>
      </c>
      <c r="F15" s="47"/>
      <c r="G15" s="47"/>
      <c r="H15" s="47"/>
      <c r="I15" s="146" t="s">
        <v>32</v>
      </c>
      <c r="J15" s="35" t="s">
        <v>30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46" t="s">
        <v>29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32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46" t="s">
        <v>29</v>
      </c>
      <c r="J20" s="35" t="s">
        <v>30</v>
      </c>
      <c r="K20" s="51"/>
    </row>
    <row r="21" s="1" customFormat="1" ht="18" customHeight="1">
      <c r="B21" s="46"/>
      <c r="C21" s="47"/>
      <c r="D21" s="47"/>
      <c r="E21" s="35" t="s">
        <v>36</v>
      </c>
      <c r="F21" s="47"/>
      <c r="G21" s="47"/>
      <c r="H21" s="47"/>
      <c r="I21" s="146" t="s">
        <v>32</v>
      </c>
      <c r="J21" s="35" t="s">
        <v>30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30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40</v>
      </c>
      <c r="E27" s="47"/>
      <c r="F27" s="47"/>
      <c r="G27" s="47"/>
      <c r="H27" s="47"/>
      <c r="I27" s="144"/>
      <c r="J27" s="155">
        <f>ROUND(J77,2)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42</v>
      </c>
      <c r="G29" s="47"/>
      <c r="H29" s="47"/>
      <c r="I29" s="156" t="s">
        <v>41</v>
      </c>
      <c r="J29" s="52" t="s">
        <v>43</v>
      </c>
      <c r="K29" s="51"/>
    </row>
    <row r="30" s="1" customFormat="1" ht="14.4" customHeight="1">
      <c r="B30" s="46"/>
      <c r="C30" s="47"/>
      <c r="D30" s="55" t="s">
        <v>44</v>
      </c>
      <c r="E30" s="55" t="s">
        <v>45</v>
      </c>
      <c r="F30" s="157">
        <f>ROUND(SUM(BE77:BE79), 2)</f>
        <v>0</v>
      </c>
      <c r="G30" s="47"/>
      <c r="H30" s="47"/>
      <c r="I30" s="158">
        <v>0.20999999999999999</v>
      </c>
      <c r="J30" s="157">
        <f>ROUND(ROUND((SUM(BE77:BE79)), 2)*I30, 2)</f>
        <v>0</v>
      </c>
      <c r="K30" s="51"/>
    </row>
    <row r="31" s="1" customFormat="1" ht="14.4" customHeight="1">
      <c r="B31" s="46"/>
      <c r="C31" s="47"/>
      <c r="D31" s="47"/>
      <c r="E31" s="55" t="s">
        <v>46</v>
      </c>
      <c r="F31" s="157">
        <f>ROUND(SUM(BF77:BF79), 2)</f>
        <v>0</v>
      </c>
      <c r="G31" s="47"/>
      <c r="H31" s="47"/>
      <c r="I31" s="158">
        <v>0.14999999999999999</v>
      </c>
      <c r="J31" s="157">
        <f>ROUND(ROUND((SUM(BF77:BF79)),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47</v>
      </c>
      <c r="F32" s="157">
        <f>ROUND(SUM(BG77:BG79),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48</v>
      </c>
      <c r="F33" s="157">
        <f>ROUND(SUM(BH77:BH79),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49</v>
      </c>
      <c r="F34" s="157">
        <f>ROUND(SUM(BI77:BI79),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50</v>
      </c>
      <c r="E36" s="98"/>
      <c r="F36" s="98"/>
      <c r="G36" s="161" t="s">
        <v>51</v>
      </c>
      <c r="H36" s="162" t="s">
        <v>52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115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ZŠ Masarykova, Ostrov - rekonstrukce učebny technických a řemeslných oborů ve vazbě na zajištění bezbariérovosti školy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112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07 - Laboratoř a učebna - nábytek - přenos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 xml:space="preserve"> </v>
      </c>
      <c r="G49" s="47"/>
      <c r="H49" s="47"/>
      <c r="I49" s="146" t="s">
        <v>26</v>
      </c>
      <c r="J49" s="147" t="str">
        <f>IF(J12="","",J12)</f>
        <v>13. 12. 2018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28</v>
      </c>
      <c r="D51" s="47"/>
      <c r="E51" s="47"/>
      <c r="F51" s="35" t="str">
        <f>E15</f>
        <v>Město Ostrov</v>
      </c>
      <c r="G51" s="47"/>
      <c r="H51" s="47"/>
      <c r="I51" s="146" t="s">
        <v>35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116</v>
      </c>
      <c r="D54" s="159"/>
      <c r="E54" s="159"/>
      <c r="F54" s="159"/>
      <c r="G54" s="159"/>
      <c r="H54" s="159"/>
      <c r="I54" s="173"/>
      <c r="J54" s="174" t="s">
        <v>117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118</v>
      </c>
      <c r="D56" s="47"/>
      <c r="E56" s="47"/>
      <c r="F56" s="47"/>
      <c r="G56" s="47"/>
      <c r="H56" s="47"/>
      <c r="I56" s="144"/>
      <c r="J56" s="155">
        <f>J77</f>
        <v>0</v>
      </c>
      <c r="K56" s="51"/>
      <c r="AU56" s="24" t="s">
        <v>119</v>
      </c>
    </row>
    <row r="57" s="7" customFormat="1" ht="24.96" customHeight="1">
      <c r="B57" s="177"/>
      <c r="C57" s="178"/>
      <c r="D57" s="179" t="s">
        <v>1282</v>
      </c>
      <c r="E57" s="180"/>
      <c r="F57" s="180"/>
      <c r="G57" s="180"/>
      <c r="H57" s="180"/>
      <c r="I57" s="181"/>
      <c r="J57" s="182">
        <f>J78</f>
        <v>0</v>
      </c>
      <c r="K57" s="183"/>
    </row>
    <row r="58" s="1" customFormat="1" ht="21.84" customHeight="1">
      <c r="B58" s="46"/>
      <c r="C58" s="47"/>
      <c r="D58" s="47"/>
      <c r="E58" s="47"/>
      <c r="F58" s="47"/>
      <c r="G58" s="47"/>
      <c r="H58" s="47"/>
      <c r="I58" s="144"/>
      <c r="J58" s="47"/>
      <c r="K58" s="51"/>
    </row>
    <row r="59" s="1" customFormat="1" ht="6.96" customHeight="1">
      <c r="B59" s="67"/>
      <c r="C59" s="68"/>
      <c r="D59" s="68"/>
      <c r="E59" s="68"/>
      <c r="F59" s="68"/>
      <c r="G59" s="68"/>
      <c r="H59" s="68"/>
      <c r="I59" s="166"/>
      <c r="J59" s="68"/>
      <c r="K59" s="69"/>
    </row>
    <row r="63" s="1" customFormat="1" ht="6.96" customHeight="1">
      <c r="B63" s="70"/>
      <c r="C63" s="71"/>
      <c r="D63" s="71"/>
      <c r="E63" s="71"/>
      <c r="F63" s="71"/>
      <c r="G63" s="71"/>
      <c r="H63" s="71"/>
      <c r="I63" s="169"/>
      <c r="J63" s="71"/>
      <c r="K63" s="71"/>
      <c r="L63" s="72"/>
    </row>
    <row r="64" s="1" customFormat="1" ht="36.96" customHeight="1">
      <c r="B64" s="46"/>
      <c r="C64" s="73" t="s">
        <v>145</v>
      </c>
      <c r="D64" s="74"/>
      <c r="E64" s="74"/>
      <c r="F64" s="74"/>
      <c r="G64" s="74"/>
      <c r="H64" s="74"/>
      <c r="I64" s="191"/>
      <c r="J64" s="74"/>
      <c r="K64" s="74"/>
      <c r="L64" s="72"/>
    </row>
    <row r="65" s="1" customFormat="1" ht="6.96" customHeight="1">
      <c r="B65" s="46"/>
      <c r="C65" s="74"/>
      <c r="D65" s="74"/>
      <c r="E65" s="74"/>
      <c r="F65" s="74"/>
      <c r="G65" s="74"/>
      <c r="H65" s="74"/>
      <c r="I65" s="191"/>
      <c r="J65" s="74"/>
      <c r="K65" s="74"/>
      <c r="L65" s="72"/>
    </row>
    <row r="66" s="1" customFormat="1" ht="14.4" customHeight="1">
      <c r="B66" s="46"/>
      <c r="C66" s="76" t="s">
        <v>18</v>
      </c>
      <c r="D66" s="74"/>
      <c r="E66" s="74"/>
      <c r="F66" s="74"/>
      <c r="G66" s="74"/>
      <c r="H66" s="74"/>
      <c r="I66" s="191"/>
      <c r="J66" s="74"/>
      <c r="K66" s="74"/>
      <c r="L66" s="72"/>
    </row>
    <row r="67" s="1" customFormat="1" ht="16.5" customHeight="1">
      <c r="B67" s="46"/>
      <c r="C67" s="74"/>
      <c r="D67" s="74"/>
      <c r="E67" s="192" t="str">
        <f>E7</f>
        <v>ZŠ Masarykova, Ostrov - rekonstrukce učebny technických a řemeslných oborů ve vazbě na zajištění bezbariérovosti školy</v>
      </c>
      <c r="F67" s="76"/>
      <c r="G67" s="76"/>
      <c r="H67" s="76"/>
      <c r="I67" s="191"/>
      <c r="J67" s="74"/>
      <c r="K67" s="74"/>
      <c r="L67" s="72"/>
    </row>
    <row r="68" s="1" customFormat="1" ht="14.4" customHeight="1">
      <c r="B68" s="46"/>
      <c r="C68" s="76" t="s">
        <v>112</v>
      </c>
      <c r="D68" s="74"/>
      <c r="E68" s="74"/>
      <c r="F68" s="74"/>
      <c r="G68" s="74"/>
      <c r="H68" s="74"/>
      <c r="I68" s="191"/>
      <c r="J68" s="74"/>
      <c r="K68" s="74"/>
      <c r="L68" s="72"/>
    </row>
    <row r="69" s="1" customFormat="1" ht="17.25" customHeight="1">
      <c r="B69" s="46"/>
      <c r="C69" s="74"/>
      <c r="D69" s="74"/>
      <c r="E69" s="82" t="str">
        <f>E9</f>
        <v>07 - Laboratoř a učebna - nábytek - přenos</v>
      </c>
      <c r="F69" s="74"/>
      <c r="G69" s="74"/>
      <c r="H69" s="74"/>
      <c r="I69" s="191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191"/>
      <c r="J70" s="74"/>
      <c r="K70" s="74"/>
      <c r="L70" s="72"/>
    </row>
    <row r="71" s="1" customFormat="1" ht="18" customHeight="1">
      <c r="B71" s="46"/>
      <c r="C71" s="76" t="s">
        <v>24</v>
      </c>
      <c r="D71" s="74"/>
      <c r="E71" s="74"/>
      <c r="F71" s="193" t="str">
        <f>F12</f>
        <v xml:space="preserve"> </v>
      </c>
      <c r="G71" s="74"/>
      <c r="H71" s="74"/>
      <c r="I71" s="194" t="s">
        <v>26</v>
      </c>
      <c r="J71" s="85" t="str">
        <f>IF(J12="","",J12)</f>
        <v>13. 12. 2018</v>
      </c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191"/>
      <c r="J72" s="74"/>
      <c r="K72" s="74"/>
      <c r="L72" s="72"/>
    </row>
    <row r="73" s="1" customFormat="1">
      <c r="B73" s="46"/>
      <c r="C73" s="76" t="s">
        <v>28</v>
      </c>
      <c r="D73" s="74"/>
      <c r="E73" s="74"/>
      <c r="F73" s="193" t="str">
        <f>E15</f>
        <v>Město Ostrov</v>
      </c>
      <c r="G73" s="74"/>
      <c r="H73" s="74"/>
      <c r="I73" s="194" t="s">
        <v>35</v>
      </c>
      <c r="J73" s="193" t="str">
        <f>E21</f>
        <v>BPO spol. s r.o.,Lidická 1239,36317 OSTROV</v>
      </c>
      <c r="K73" s="74"/>
      <c r="L73" s="72"/>
    </row>
    <row r="74" s="1" customFormat="1" ht="14.4" customHeight="1">
      <c r="B74" s="46"/>
      <c r="C74" s="76" t="s">
        <v>33</v>
      </c>
      <c r="D74" s="74"/>
      <c r="E74" s="74"/>
      <c r="F74" s="193" t="str">
        <f>IF(E18="","",E18)</f>
        <v/>
      </c>
      <c r="G74" s="74"/>
      <c r="H74" s="74"/>
      <c r="I74" s="191"/>
      <c r="J74" s="74"/>
      <c r="K74" s="74"/>
      <c r="L74" s="72"/>
    </row>
    <row r="75" s="1" customFormat="1" ht="10.32" customHeight="1">
      <c r="B75" s="46"/>
      <c r="C75" s="74"/>
      <c r="D75" s="74"/>
      <c r="E75" s="74"/>
      <c r="F75" s="74"/>
      <c r="G75" s="74"/>
      <c r="H75" s="74"/>
      <c r="I75" s="191"/>
      <c r="J75" s="74"/>
      <c r="K75" s="74"/>
      <c r="L75" s="72"/>
    </row>
    <row r="76" s="9" customFormat="1" ht="29.28" customHeight="1">
      <c r="B76" s="195"/>
      <c r="C76" s="196" t="s">
        <v>146</v>
      </c>
      <c r="D76" s="197" t="s">
        <v>59</v>
      </c>
      <c r="E76" s="197" t="s">
        <v>55</v>
      </c>
      <c r="F76" s="197" t="s">
        <v>147</v>
      </c>
      <c r="G76" s="197" t="s">
        <v>148</v>
      </c>
      <c r="H76" s="197" t="s">
        <v>149</v>
      </c>
      <c r="I76" s="198" t="s">
        <v>150</v>
      </c>
      <c r="J76" s="197" t="s">
        <v>117</v>
      </c>
      <c r="K76" s="199" t="s">
        <v>151</v>
      </c>
      <c r="L76" s="200"/>
      <c r="M76" s="102" t="s">
        <v>152</v>
      </c>
      <c r="N76" s="103" t="s">
        <v>44</v>
      </c>
      <c r="O76" s="103" t="s">
        <v>153</v>
      </c>
      <c r="P76" s="103" t="s">
        <v>154</v>
      </c>
      <c r="Q76" s="103" t="s">
        <v>155</v>
      </c>
      <c r="R76" s="103" t="s">
        <v>156</v>
      </c>
      <c r="S76" s="103" t="s">
        <v>157</v>
      </c>
      <c r="T76" s="104" t="s">
        <v>158</v>
      </c>
    </row>
    <row r="77" s="1" customFormat="1" ht="29.28" customHeight="1">
      <c r="B77" s="46"/>
      <c r="C77" s="108" t="s">
        <v>118</v>
      </c>
      <c r="D77" s="74"/>
      <c r="E77" s="74"/>
      <c r="F77" s="74"/>
      <c r="G77" s="74"/>
      <c r="H77" s="74"/>
      <c r="I77" s="191"/>
      <c r="J77" s="201">
        <f>BK77</f>
        <v>0</v>
      </c>
      <c r="K77" s="74"/>
      <c r="L77" s="72"/>
      <c r="M77" s="105"/>
      <c r="N77" s="106"/>
      <c r="O77" s="106"/>
      <c r="P77" s="202">
        <f>P78</f>
        <v>0</v>
      </c>
      <c r="Q77" s="106"/>
      <c r="R77" s="202">
        <f>R78</f>
        <v>0</v>
      </c>
      <c r="S77" s="106"/>
      <c r="T77" s="203">
        <f>T78</f>
        <v>0</v>
      </c>
      <c r="AT77" s="24" t="s">
        <v>73</v>
      </c>
      <c r="AU77" s="24" t="s">
        <v>119</v>
      </c>
      <c r="BK77" s="204">
        <f>BK78</f>
        <v>0</v>
      </c>
    </row>
    <row r="78" s="10" customFormat="1" ht="37.44001" customHeight="1">
      <c r="B78" s="205"/>
      <c r="C78" s="206"/>
      <c r="D78" s="207" t="s">
        <v>73</v>
      </c>
      <c r="E78" s="208" t="s">
        <v>884</v>
      </c>
      <c r="F78" s="208" t="s">
        <v>1283</v>
      </c>
      <c r="G78" s="206"/>
      <c r="H78" s="206"/>
      <c r="I78" s="209"/>
      <c r="J78" s="210">
        <f>BK78</f>
        <v>0</v>
      </c>
      <c r="K78" s="206"/>
      <c r="L78" s="211"/>
      <c r="M78" s="212"/>
      <c r="N78" s="213"/>
      <c r="O78" s="213"/>
      <c r="P78" s="214">
        <f>P79</f>
        <v>0</v>
      </c>
      <c r="Q78" s="213"/>
      <c r="R78" s="214">
        <f>R79</f>
        <v>0</v>
      </c>
      <c r="S78" s="213"/>
      <c r="T78" s="215">
        <f>T79</f>
        <v>0</v>
      </c>
      <c r="AR78" s="216" t="s">
        <v>169</v>
      </c>
      <c r="AT78" s="217" t="s">
        <v>73</v>
      </c>
      <c r="AU78" s="217" t="s">
        <v>74</v>
      </c>
      <c r="AY78" s="216" t="s">
        <v>161</v>
      </c>
      <c r="BK78" s="218">
        <f>BK79</f>
        <v>0</v>
      </c>
    </row>
    <row r="79" s="1" customFormat="1" ht="25.5" customHeight="1">
      <c r="B79" s="46"/>
      <c r="C79" s="221" t="s">
        <v>82</v>
      </c>
      <c r="D79" s="221" t="s">
        <v>164</v>
      </c>
      <c r="E79" s="222" t="s">
        <v>1284</v>
      </c>
      <c r="F79" s="223" t="s">
        <v>1285</v>
      </c>
      <c r="G79" s="224" t="s">
        <v>503</v>
      </c>
      <c r="H79" s="225">
        <v>1</v>
      </c>
      <c r="I79" s="226"/>
      <c r="J79" s="227">
        <f>ROUND(I79*H79,2)</f>
        <v>0</v>
      </c>
      <c r="K79" s="223" t="s">
        <v>30</v>
      </c>
      <c r="L79" s="72"/>
      <c r="M79" s="228" t="s">
        <v>30</v>
      </c>
      <c r="N79" s="287" t="s">
        <v>45</v>
      </c>
      <c r="O79" s="288"/>
      <c r="P79" s="289">
        <f>O79*H79</f>
        <v>0</v>
      </c>
      <c r="Q79" s="289">
        <v>0</v>
      </c>
      <c r="R79" s="289">
        <f>Q79*H79</f>
        <v>0</v>
      </c>
      <c r="S79" s="289">
        <v>0</v>
      </c>
      <c r="T79" s="290">
        <f>S79*H79</f>
        <v>0</v>
      </c>
      <c r="AR79" s="24" t="s">
        <v>1286</v>
      </c>
      <c r="AT79" s="24" t="s">
        <v>164</v>
      </c>
      <c r="AU79" s="24" t="s">
        <v>82</v>
      </c>
      <c r="AY79" s="24" t="s">
        <v>161</v>
      </c>
      <c r="BE79" s="232">
        <f>IF(N79="základní",J79,0)</f>
        <v>0</v>
      </c>
      <c r="BF79" s="232">
        <f>IF(N79="snížená",J79,0)</f>
        <v>0</v>
      </c>
      <c r="BG79" s="232">
        <f>IF(N79="zákl. přenesená",J79,0)</f>
        <v>0</v>
      </c>
      <c r="BH79" s="232">
        <f>IF(N79="sníž. přenesená",J79,0)</f>
        <v>0</v>
      </c>
      <c r="BI79" s="232">
        <f>IF(N79="nulová",J79,0)</f>
        <v>0</v>
      </c>
      <c r="BJ79" s="24" t="s">
        <v>82</v>
      </c>
      <c r="BK79" s="232">
        <f>ROUND(I79*H79,2)</f>
        <v>0</v>
      </c>
      <c r="BL79" s="24" t="s">
        <v>1286</v>
      </c>
      <c r="BM79" s="24" t="s">
        <v>1287</v>
      </c>
    </row>
    <row r="80" s="1" customFormat="1" ht="6.96" customHeight="1">
      <c r="B80" s="67"/>
      <c r="C80" s="68"/>
      <c r="D80" s="68"/>
      <c r="E80" s="68"/>
      <c r="F80" s="68"/>
      <c r="G80" s="68"/>
      <c r="H80" s="68"/>
      <c r="I80" s="166"/>
      <c r="J80" s="68"/>
      <c r="K80" s="68"/>
      <c r="L80" s="72"/>
    </row>
  </sheetData>
  <sheetProtection sheet="1" autoFilter="0" formatColumns="0" formatRows="0" objects="1" scenarios="1" spinCount="100000" saltValue="pWhBc6S9QzCii1LyyPBJ8rw6t0YMuX5zwaoKnZ6t2i+dxyrdrRKMtqZoSzgkfwuQ5bM+hH4VEkMS7WB6VtIYig==" hashValue="kakg5KVzAEBdntbo4HYwnhhSMUBCuHxob1HXU3a78mucm0tZM9D8xVvURhrvLTcFpLPZ2c+s5pSB2ji1ovgSOQ==" algorithmName="SHA-512" password="CC35"/>
  <autoFilter ref="C76:K79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106</v>
      </c>
      <c r="G1" s="139" t="s">
        <v>107</v>
      </c>
      <c r="H1" s="139"/>
      <c r="I1" s="140"/>
      <c r="J1" s="139" t="s">
        <v>108</v>
      </c>
      <c r="K1" s="138" t="s">
        <v>109</v>
      </c>
      <c r="L1" s="139" t="s">
        <v>110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105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111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ZŠ Masarykova, Ostrov - rekonstrukce učebny technických a řemeslných oborů ve vazbě na zajištění bezbariérovosti školy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112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1288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30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46" t="s">
        <v>26</v>
      </c>
      <c r="J12" s="147" t="str">
        <f>'Rekapitulace stavby'!AN8</f>
        <v>13. 12. 2018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28</v>
      </c>
      <c r="E14" s="47"/>
      <c r="F14" s="47"/>
      <c r="G14" s="47"/>
      <c r="H14" s="47"/>
      <c r="I14" s="146" t="s">
        <v>29</v>
      </c>
      <c r="J14" s="35" t="s">
        <v>30</v>
      </c>
      <c r="K14" s="51"/>
    </row>
    <row r="15" s="1" customFormat="1" ht="18" customHeight="1">
      <c r="B15" s="46"/>
      <c r="C15" s="47"/>
      <c r="D15" s="47"/>
      <c r="E15" s="35" t="s">
        <v>31</v>
      </c>
      <c r="F15" s="47"/>
      <c r="G15" s="47"/>
      <c r="H15" s="47"/>
      <c r="I15" s="146" t="s">
        <v>32</v>
      </c>
      <c r="J15" s="35" t="s">
        <v>30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46" t="s">
        <v>29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32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46" t="s">
        <v>29</v>
      </c>
      <c r="J20" s="35" t="s">
        <v>30</v>
      </c>
      <c r="K20" s="51"/>
    </row>
    <row r="21" s="1" customFormat="1" ht="18" customHeight="1">
      <c r="B21" s="46"/>
      <c r="C21" s="47"/>
      <c r="D21" s="47"/>
      <c r="E21" s="35" t="s">
        <v>36</v>
      </c>
      <c r="F21" s="47"/>
      <c r="G21" s="47"/>
      <c r="H21" s="47"/>
      <c r="I21" s="146" t="s">
        <v>32</v>
      </c>
      <c r="J21" s="35" t="s">
        <v>30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30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40</v>
      </c>
      <c r="E27" s="47"/>
      <c r="F27" s="47"/>
      <c r="G27" s="47"/>
      <c r="H27" s="47"/>
      <c r="I27" s="144"/>
      <c r="J27" s="155">
        <f>ROUND(J78,2)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42</v>
      </c>
      <c r="G29" s="47"/>
      <c r="H29" s="47"/>
      <c r="I29" s="156" t="s">
        <v>41</v>
      </c>
      <c r="J29" s="52" t="s">
        <v>43</v>
      </c>
      <c r="K29" s="51"/>
    </row>
    <row r="30" s="1" customFormat="1" ht="14.4" customHeight="1">
      <c r="B30" s="46"/>
      <c r="C30" s="47"/>
      <c r="D30" s="55" t="s">
        <v>44</v>
      </c>
      <c r="E30" s="55" t="s">
        <v>45</v>
      </c>
      <c r="F30" s="157">
        <f>ROUND(SUM(BE78:BE98), 2)</f>
        <v>0</v>
      </c>
      <c r="G30" s="47"/>
      <c r="H30" s="47"/>
      <c r="I30" s="158">
        <v>0.20999999999999999</v>
      </c>
      <c r="J30" s="157">
        <f>ROUND(ROUND((SUM(BE78:BE98)), 2)*I30, 2)</f>
        <v>0</v>
      </c>
      <c r="K30" s="51"/>
    </row>
    <row r="31" s="1" customFormat="1" ht="14.4" customHeight="1">
      <c r="B31" s="46"/>
      <c r="C31" s="47"/>
      <c r="D31" s="47"/>
      <c r="E31" s="55" t="s">
        <v>46</v>
      </c>
      <c r="F31" s="157">
        <f>ROUND(SUM(BF78:BF98), 2)</f>
        <v>0</v>
      </c>
      <c r="G31" s="47"/>
      <c r="H31" s="47"/>
      <c r="I31" s="158">
        <v>0.14999999999999999</v>
      </c>
      <c r="J31" s="157">
        <f>ROUND(ROUND((SUM(BF78:BF98)),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47</v>
      </c>
      <c r="F32" s="157">
        <f>ROUND(SUM(BG78:BG98),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48</v>
      </c>
      <c r="F33" s="157">
        <f>ROUND(SUM(BH78:BH98),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49</v>
      </c>
      <c r="F34" s="157">
        <f>ROUND(SUM(BI78:BI98),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50</v>
      </c>
      <c r="E36" s="98"/>
      <c r="F36" s="98"/>
      <c r="G36" s="161" t="s">
        <v>51</v>
      </c>
      <c r="H36" s="162" t="s">
        <v>52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115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ZŠ Masarykova, Ostrov - rekonstrukce učebny technických a řemeslných oborů ve vazbě na zajištění bezbariérovosti školy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112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08 - VRN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 xml:space="preserve"> </v>
      </c>
      <c r="G49" s="47"/>
      <c r="H49" s="47"/>
      <c r="I49" s="146" t="s">
        <v>26</v>
      </c>
      <c r="J49" s="147" t="str">
        <f>IF(J12="","",J12)</f>
        <v>13. 12. 2018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28</v>
      </c>
      <c r="D51" s="47"/>
      <c r="E51" s="47"/>
      <c r="F51" s="35" t="str">
        <f>E15</f>
        <v>Město Ostrov</v>
      </c>
      <c r="G51" s="47"/>
      <c r="H51" s="47"/>
      <c r="I51" s="146" t="s">
        <v>35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116</v>
      </c>
      <c r="D54" s="159"/>
      <c r="E54" s="159"/>
      <c r="F54" s="159"/>
      <c r="G54" s="159"/>
      <c r="H54" s="159"/>
      <c r="I54" s="173"/>
      <c r="J54" s="174" t="s">
        <v>117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118</v>
      </c>
      <c r="D56" s="47"/>
      <c r="E56" s="47"/>
      <c r="F56" s="47"/>
      <c r="G56" s="47"/>
      <c r="H56" s="47"/>
      <c r="I56" s="144"/>
      <c r="J56" s="155">
        <f>J78</f>
        <v>0</v>
      </c>
      <c r="K56" s="51"/>
      <c r="AU56" s="24" t="s">
        <v>119</v>
      </c>
    </row>
    <row r="57" s="7" customFormat="1" ht="24.96" customHeight="1">
      <c r="B57" s="177"/>
      <c r="C57" s="178"/>
      <c r="D57" s="179" t="s">
        <v>1289</v>
      </c>
      <c r="E57" s="180"/>
      <c r="F57" s="180"/>
      <c r="G57" s="180"/>
      <c r="H57" s="180"/>
      <c r="I57" s="181"/>
      <c r="J57" s="182">
        <f>J79</f>
        <v>0</v>
      </c>
      <c r="K57" s="183"/>
    </row>
    <row r="58" s="8" customFormat="1" ht="19.92" customHeight="1">
      <c r="B58" s="184"/>
      <c r="C58" s="185"/>
      <c r="D58" s="186" t="s">
        <v>1290</v>
      </c>
      <c r="E58" s="187"/>
      <c r="F58" s="187"/>
      <c r="G58" s="187"/>
      <c r="H58" s="187"/>
      <c r="I58" s="188"/>
      <c r="J58" s="189">
        <f>J82</f>
        <v>0</v>
      </c>
      <c r="K58" s="190"/>
    </row>
    <row r="59" s="1" customFormat="1" ht="21.84" customHeight="1">
      <c r="B59" s="46"/>
      <c r="C59" s="47"/>
      <c r="D59" s="47"/>
      <c r="E59" s="47"/>
      <c r="F59" s="47"/>
      <c r="G59" s="47"/>
      <c r="H59" s="47"/>
      <c r="I59" s="144"/>
      <c r="J59" s="47"/>
      <c r="K59" s="51"/>
    </row>
    <row r="60" s="1" customFormat="1" ht="6.96" customHeight="1">
      <c r="B60" s="67"/>
      <c r="C60" s="68"/>
      <c r="D60" s="68"/>
      <c r="E60" s="68"/>
      <c r="F60" s="68"/>
      <c r="G60" s="68"/>
      <c r="H60" s="68"/>
      <c r="I60" s="166"/>
      <c r="J60" s="68"/>
      <c r="K60" s="69"/>
    </row>
    <row r="64" s="1" customFormat="1" ht="6.96" customHeight="1">
      <c r="B64" s="70"/>
      <c r="C64" s="71"/>
      <c r="D64" s="71"/>
      <c r="E64" s="71"/>
      <c r="F64" s="71"/>
      <c r="G64" s="71"/>
      <c r="H64" s="71"/>
      <c r="I64" s="169"/>
      <c r="J64" s="71"/>
      <c r="K64" s="71"/>
      <c r="L64" s="72"/>
    </row>
    <row r="65" s="1" customFormat="1" ht="36.96" customHeight="1">
      <c r="B65" s="46"/>
      <c r="C65" s="73" t="s">
        <v>145</v>
      </c>
      <c r="D65" s="74"/>
      <c r="E65" s="74"/>
      <c r="F65" s="74"/>
      <c r="G65" s="74"/>
      <c r="H65" s="74"/>
      <c r="I65" s="191"/>
      <c r="J65" s="74"/>
      <c r="K65" s="74"/>
      <c r="L65" s="72"/>
    </row>
    <row r="66" s="1" customFormat="1" ht="6.96" customHeight="1">
      <c r="B66" s="46"/>
      <c r="C66" s="74"/>
      <c r="D66" s="74"/>
      <c r="E66" s="74"/>
      <c r="F66" s="74"/>
      <c r="G66" s="74"/>
      <c r="H66" s="74"/>
      <c r="I66" s="191"/>
      <c r="J66" s="74"/>
      <c r="K66" s="74"/>
      <c r="L66" s="72"/>
    </row>
    <row r="67" s="1" customFormat="1" ht="14.4" customHeight="1">
      <c r="B67" s="46"/>
      <c r="C67" s="76" t="s">
        <v>18</v>
      </c>
      <c r="D67" s="74"/>
      <c r="E67" s="74"/>
      <c r="F67" s="74"/>
      <c r="G67" s="74"/>
      <c r="H67" s="74"/>
      <c r="I67" s="191"/>
      <c r="J67" s="74"/>
      <c r="K67" s="74"/>
      <c r="L67" s="72"/>
    </row>
    <row r="68" s="1" customFormat="1" ht="16.5" customHeight="1">
      <c r="B68" s="46"/>
      <c r="C68" s="74"/>
      <c r="D68" s="74"/>
      <c r="E68" s="192" t="str">
        <f>E7</f>
        <v>ZŠ Masarykova, Ostrov - rekonstrukce učebny technických a řemeslných oborů ve vazbě na zajištění bezbariérovosti školy</v>
      </c>
      <c r="F68" s="76"/>
      <c r="G68" s="76"/>
      <c r="H68" s="76"/>
      <c r="I68" s="191"/>
      <c r="J68" s="74"/>
      <c r="K68" s="74"/>
      <c r="L68" s="72"/>
    </row>
    <row r="69" s="1" customFormat="1" ht="14.4" customHeight="1">
      <c r="B69" s="46"/>
      <c r="C69" s="76" t="s">
        <v>112</v>
      </c>
      <c r="D69" s="74"/>
      <c r="E69" s="74"/>
      <c r="F69" s="74"/>
      <c r="G69" s="74"/>
      <c r="H69" s="74"/>
      <c r="I69" s="191"/>
      <c r="J69" s="74"/>
      <c r="K69" s="74"/>
      <c r="L69" s="72"/>
    </row>
    <row r="70" s="1" customFormat="1" ht="17.25" customHeight="1">
      <c r="B70" s="46"/>
      <c r="C70" s="74"/>
      <c r="D70" s="74"/>
      <c r="E70" s="82" t="str">
        <f>E9</f>
        <v>08 - VRN</v>
      </c>
      <c r="F70" s="74"/>
      <c r="G70" s="74"/>
      <c r="H70" s="74"/>
      <c r="I70" s="191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191"/>
      <c r="J71" s="74"/>
      <c r="K71" s="74"/>
      <c r="L71" s="72"/>
    </row>
    <row r="72" s="1" customFormat="1" ht="18" customHeight="1">
      <c r="B72" s="46"/>
      <c r="C72" s="76" t="s">
        <v>24</v>
      </c>
      <c r="D72" s="74"/>
      <c r="E72" s="74"/>
      <c r="F72" s="193" t="str">
        <f>F12</f>
        <v xml:space="preserve"> </v>
      </c>
      <c r="G72" s="74"/>
      <c r="H72" s="74"/>
      <c r="I72" s="194" t="s">
        <v>26</v>
      </c>
      <c r="J72" s="85" t="str">
        <f>IF(J12="","",J12)</f>
        <v>13. 12. 2018</v>
      </c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>
      <c r="B74" s="46"/>
      <c r="C74" s="76" t="s">
        <v>28</v>
      </c>
      <c r="D74" s="74"/>
      <c r="E74" s="74"/>
      <c r="F74" s="193" t="str">
        <f>E15</f>
        <v>Město Ostrov</v>
      </c>
      <c r="G74" s="74"/>
      <c r="H74" s="74"/>
      <c r="I74" s="194" t="s">
        <v>35</v>
      </c>
      <c r="J74" s="193" t="str">
        <f>E21</f>
        <v>BPO spol. s r.o.,Lidická 1239,36317 OSTROV</v>
      </c>
      <c r="K74" s="74"/>
      <c r="L74" s="72"/>
    </row>
    <row r="75" s="1" customFormat="1" ht="14.4" customHeight="1">
      <c r="B75" s="46"/>
      <c r="C75" s="76" t="s">
        <v>33</v>
      </c>
      <c r="D75" s="74"/>
      <c r="E75" s="74"/>
      <c r="F75" s="193" t="str">
        <f>IF(E18="","",E18)</f>
        <v/>
      </c>
      <c r="G75" s="74"/>
      <c r="H75" s="74"/>
      <c r="I75" s="191"/>
      <c r="J75" s="74"/>
      <c r="K75" s="74"/>
      <c r="L75" s="72"/>
    </row>
    <row r="76" s="1" customFormat="1" ht="10.32" customHeight="1">
      <c r="B76" s="46"/>
      <c r="C76" s="74"/>
      <c r="D76" s="74"/>
      <c r="E76" s="74"/>
      <c r="F76" s="74"/>
      <c r="G76" s="74"/>
      <c r="H76" s="74"/>
      <c r="I76" s="191"/>
      <c r="J76" s="74"/>
      <c r="K76" s="74"/>
      <c r="L76" s="72"/>
    </row>
    <row r="77" s="9" customFormat="1" ht="29.28" customHeight="1">
      <c r="B77" s="195"/>
      <c r="C77" s="196" t="s">
        <v>146</v>
      </c>
      <c r="D77" s="197" t="s">
        <v>59</v>
      </c>
      <c r="E77" s="197" t="s">
        <v>55</v>
      </c>
      <c r="F77" s="197" t="s">
        <v>147</v>
      </c>
      <c r="G77" s="197" t="s">
        <v>148</v>
      </c>
      <c r="H77" s="197" t="s">
        <v>149</v>
      </c>
      <c r="I77" s="198" t="s">
        <v>150</v>
      </c>
      <c r="J77" s="197" t="s">
        <v>117</v>
      </c>
      <c r="K77" s="199" t="s">
        <v>151</v>
      </c>
      <c r="L77" s="200"/>
      <c r="M77" s="102" t="s">
        <v>152</v>
      </c>
      <c r="N77" s="103" t="s">
        <v>44</v>
      </c>
      <c r="O77" s="103" t="s">
        <v>153</v>
      </c>
      <c r="P77" s="103" t="s">
        <v>154</v>
      </c>
      <c r="Q77" s="103" t="s">
        <v>155</v>
      </c>
      <c r="R77" s="103" t="s">
        <v>156</v>
      </c>
      <c r="S77" s="103" t="s">
        <v>157</v>
      </c>
      <c r="T77" s="104" t="s">
        <v>158</v>
      </c>
    </row>
    <row r="78" s="1" customFormat="1" ht="29.28" customHeight="1">
      <c r="B78" s="46"/>
      <c r="C78" s="108" t="s">
        <v>118</v>
      </c>
      <c r="D78" s="74"/>
      <c r="E78" s="74"/>
      <c r="F78" s="74"/>
      <c r="G78" s="74"/>
      <c r="H78" s="74"/>
      <c r="I78" s="191"/>
      <c r="J78" s="201">
        <f>BK78</f>
        <v>0</v>
      </c>
      <c r="K78" s="74"/>
      <c r="L78" s="72"/>
      <c r="M78" s="105"/>
      <c r="N78" s="106"/>
      <c r="O78" s="106"/>
      <c r="P78" s="202">
        <f>P79</f>
        <v>0</v>
      </c>
      <c r="Q78" s="106"/>
      <c r="R78" s="202">
        <f>R79</f>
        <v>0</v>
      </c>
      <c r="S78" s="106"/>
      <c r="T78" s="203">
        <f>T79</f>
        <v>0</v>
      </c>
      <c r="AT78" s="24" t="s">
        <v>73</v>
      </c>
      <c r="AU78" s="24" t="s">
        <v>119</v>
      </c>
      <c r="BK78" s="204">
        <f>BK79</f>
        <v>0</v>
      </c>
    </row>
    <row r="79" s="10" customFormat="1" ht="37.44001" customHeight="1">
      <c r="B79" s="205"/>
      <c r="C79" s="206"/>
      <c r="D79" s="207" t="s">
        <v>73</v>
      </c>
      <c r="E79" s="208" t="s">
        <v>104</v>
      </c>
      <c r="F79" s="208" t="s">
        <v>1291</v>
      </c>
      <c r="G79" s="206"/>
      <c r="H79" s="206"/>
      <c r="I79" s="209"/>
      <c r="J79" s="210">
        <f>BK79</f>
        <v>0</v>
      </c>
      <c r="K79" s="206"/>
      <c r="L79" s="211"/>
      <c r="M79" s="212"/>
      <c r="N79" s="213"/>
      <c r="O79" s="213"/>
      <c r="P79" s="214">
        <f>P80+P81+P82</f>
        <v>0</v>
      </c>
      <c r="Q79" s="213"/>
      <c r="R79" s="214">
        <f>R80+R81+R82</f>
        <v>0</v>
      </c>
      <c r="S79" s="213"/>
      <c r="T79" s="215">
        <f>T80+T81+T82</f>
        <v>0</v>
      </c>
      <c r="AR79" s="216" t="s">
        <v>193</v>
      </c>
      <c r="AT79" s="217" t="s">
        <v>73</v>
      </c>
      <c r="AU79" s="217" t="s">
        <v>74</v>
      </c>
      <c r="AY79" s="216" t="s">
        <v>161</v>
      </c>
      <c r="BK79" s="218">
        <f>BK80+BK81+BK82</f>
        <v>0</v>
      </c>
    </row>
    <row r="80" s="1" customFormat="1" ht="16.5" customHeight="1">
      <c r="B80" s="46"/>
      <c r="C80" s="221" t="s">
        <v>10</v>
      </c>
      <c r="D80" s="221" t="s">
        <v>164</v>
      </c>
      <c r="E80" s="222" t="s">
        <v>1292</v>
      </c>
      <c r="F80" s="223" t="s">
        <v>1293</v>
      </c>
      <c r="G80" s="224" t="s">
        <v>503</v>
      </c>
      <c r="H80" s="225">
        <v>1</v>
      </c>
      <c r="I80" s="226"/>
      <c r="J80" s="227">
        <f>ROUND(I80*H80,2)</f>
        <v>0</v>
      </c>
      <c r="K80" s="223" t="s">
        <v>168</v>
      </c>
      <c r="L80" s="72"/>
      <c r="M80" s="228" t="s">
        <v>30</v>
      </c>
      <c r="N80" s="229" t="s">
        <v>45</v>
      </c>
      <c r="O80" s="47"/>
      <c r="P80" s="230">
        <f>O80*H80</f>
        <v>0</v>
      </c>
      <c r="Q80" s="230">
        <v>0</v>
      </c>
      <c r="R80" s="230">
        <f>Q80*H80</f>
        <v>0</v>
      </c>
      <c r="S80" s="230">
        <v>0</v>
      </c>
      <c r="T80" s="231">
        <f>S80*H80</f>
        <v>0</v>
      </c>
      <c r="AR80" s="24" t="s">
        <v>1294</v>
      </c>
      <c r="AT80" s="24" t="s">
        <v>164</v>
      </c>
      <c r="AU80" s="24" t="s">
        <v>82</v>
      </c>
      <c r="AY80" s="24" t="s">
        <v>161</v>
      </c>
      <c r="BE80" s="232">
        <f>IF(N80="základní",J80,0)</f>
        <v>0</v>
      </c>
      <c r="BF80" s="232">
        <f>IF(N80="snížená",J80,0)</f>
        <v>0</v>
      </c>
      <c r="BG80" s="232">
        <f>IF(N80="zákl. přenesená",J80,0)</f>
        <v>0</v>
      </c>
      <c r="BH80" s="232">
        <f>IF(N80="sníž. přenesená",J80,0)</f>
        <v>0</v>
      </c>
      <c r="BI80" s="232">
        <f>IF(N80="nulová",J80,0)</f>
        <v>0</v>
      </c>
      <c r="BJ80" s="24" t="s">
        <v>82</v>
      </c>
      <c r="BK80" s="232">
        <f>ROUND(I80*H80,2)</f>
        <v>0</v>
      </c>
      <c r="BL80" s="24" t="s">
        <v>1294</v>
      </c>
      <c r="BM80" s="24" t="s">
        <v>1295</v>
      </c>
    </row>
    <row r="81" s="1" customFormat="1" ht="16.5" customHeight="1">
      <c r="B81" s="46"/>
      <c r="C81" s="221" t="s">
        <v>263</v>
      </c>
      <c r="D81" s="221" t="s">
        <v>164</v>
      </c>
      <c r="E81" s="222" t="s">
        <v>1296</v>
      </c>
      <c r="F81" s="223" t="s">
        <v>1297</v>
      </c>
      <c r="G81" s="224" t="s">
        <v>503</v>
      </c>
      <c r="H81" s="225">
        <v>1</v>
      </c>
      <c r="I81" s="226"/>
      <c r="J81" s="227">
        <f>ROUND(I81*H81,2)</f>
        <v>0</v>
      </c>
      <c r="K81" s="223" t="s">
        <v>168</v>
      </c>
      <c r="L81" s="72"/>
      <c r="M81" s="228" t="s">
        <v>30</v>
      </c>
      <c r="N81" s="229" t="s">
        <v>45</v>
      </c>
      <c r="O81" s="47"/>
      <c r="P81" s="230">
        <f>O81*H81</f>
        <v>0</v>
      </c>
      <c r="Q81" s="230">
        <v>0</v>
      </c>
      <c r="R81" s="230">
        <f>Q81*H81</f>
        <v>0</v>
      </c>
      <c r="S81" s="230">
        <v>0</v>
      </c>
      <c r="T81" s="231">
        <f>S81*H81</f>
        <v>0</v>
      </c>
      <c r="AR81" s="24" t="s">
        <v>1294</v>
      </c>
      <c r="AT81" s="24" t="s">
        <v>164</v>
      </c>
      <c r="AU81" s="24" t="s">
        <v>82</v>
      </c>
      <c r="AY81" s="24" t="s">
        <v>161</v>
      </c>
      <c r="BE81" s="232">
        <f>IF(N81="základní",J81,0)</f>
        <v>0</v>
      </c>
      <c r="BF81" s="232">
        <f>IF(N81="snížená",J81,0)</f>
        <v>0</v>
      </c>
      <c r="BG81" s="232">
        <f>IF(N81="zákl. přenesená",J81,0)</f>
        <v>0</v>
      </c>
      <c r="BH81" s="232">
        <f>IF(N81="sníž. přenesená",J81,0)</f>
        <v>0</v>
      </c>
      <c r="BI81" s="232">
        <f>IF(N81="nulová",J81,0)</f>
        <v>0</v>
      </c>
      <c r="BJ81" s="24" t="s">
        <v>82</v>
      </c>
      <c r="BK81" s="232">
        <f>ROUND(I81*H81,2)</f>
        <v>0</v>
      </c>
      <c r="BL81" s="24" t="s">
        <v>1294</v>
      </c>
      <c r="BM81" s="24" t="s">
        <v>1298</v>
      </c>
    </row>
    <row r="82" s="10" customFormat="1" ht="29.88" customHeight="1">
      <c r="B82" s="205"/>
      <c r="C82" s="206"/>
      <c r="D82" s="207" t="s">
        <v>73</v>
      </c>
      <c r="E82" s="219" t="s">
        <v>1299</v>
      </c>
      <c r="F82" s="219" t="s">
        <v>1300</v>
      </c>
      <c r="G82" s="206"/>
      <c r="H82" s="206"/>
      <c r="I82" s="209"/>
      <c r="J82" s="220">
        <f>BK82</f>
        <v>0</v>
      </c>
      <c r="K82" s="206"/>
      <c r="L82" s="211"/>
      <c r="M82" s="212"/>
      <c r="N82" s="213"/>
      <c r="O82" s="213"/>
      <c r="P82" s="214">
        <f>SUM(P83:P98)</f>
        <v>0</v>
      </c>
      <c r="Q82" s="213"/>
      <c r="R82" s="214">
        <f>SUM(R83:R98)</f>
        <v>0</v>
      </c>
      <c r="S82" s="213"/>
      <c r="T82" s="215">
        <f>SUM(T83:T98)</f>
        <v>0</v>
      </c>
      <c r="AR82" s="216" t="s">
        <v>169</v>
      </c>
      <c r="AT82" s="217" t="s">
        <v>73</v>
      </c>
      <c r="AU82" s="217" t="s">
        <v>82</v>
      </c>
      <c r="AY82" s="216" t="s">
        <v>161</v>
      </c>
      <c r="BK82" s="218">
        <f>SUM(BK83:BK98)</f>
        <v>0</v>
      </c>
    </row>
    <row r="83" s="1" customFormat="1" ht="16.5" customHeight="1">
      <c r="B83" s="46"/>
      <c r="C83" s="221" t="s">
        <v>271</v>
      </c>
      <c r="D83" s="221" t="s">
        <v>164</v>
      </c>
      <c r="E83" s="222" t="s">
        <v>1301</v>
      </c>
      <c r="F83" s="223" t="s">
        <v>1302</v>
      </c>
      <c r="G83" s="224" t="s">
        <v>503</v>
      </c>
      <c r="H83" s="225">
        <v>1</v>
      </c>
      <c r="I83" s="226"/>
      <c r="J83" s="227">
        <f>ROUND(I83*H83,2)</f>
        <v>0</v>
      </c>
      <c r="K83" s="223" t="s">
        <v>168</v>
      </c>
      <c r="L83" s="72"/>
      <c r="M83" s="228" t="s">
        <v>30</v>
      </c>
      <c r="N83" s="229" t="s">
        <v>45</v>
      </c>
      <c r="O83" s="47"/>
      <c r="P83" s="230">
        <f>O83*H83</f>
        <v>0</v>
      </c>
      <c r="Q83" s="230">
        <v>0</v>
      </c>
      <c r="R83" s="230">
        <f>Q83*H83</f>
        <v>0</v>
      </c>
      <c r="S83" s="230">
        <v>0</v>
      </c>
      <c r="T83" s="231">
        <f>S83*H83</f>
        <v>0</v>
      </c>
      <c r="AR83" s="24" t="s">
        <v>1294</v>
      </c>
      <c r="AT83" s="24" t="s">
        <v>164</v>
      </c>
      <c r="AU83" s="24" t="s">
        <v>84</v>
      </c>
      <c r="AY83" s="24" t="s">
        <v>161</v>
      </c>
      <c r="BE83" s="232">
        <f>IF(N83="základní",J83,0)</f>
        <v>0</v>
      </c>
      <c r="BF83" s="232">
        <f>IF(N83="snížená",J83,0)</f>
        <v>0</v>
      </c>
      <c r="BG83" s="232">
        <f>IF(N83="zákl. přenesená",J83,0)</f>
        <v>0</v>
      </c>
      <c r="BH83" s="232">
        <f>IF(N83="sníž. přenesená",J83,0)</f>
        <v>0</v>
      </c>
      <c r="BI83" s="232">
        <f>IF(N83="nulová",J83,0)</f>
        <v>0</v>
      </c>
      <c r="BJ83" s="24" t="s">
        <v>82</v>
      </c>
      <c r="BK83" s="232">
        <f>ROUND(I83*H83,2)</f>
        <v>0</v>
      </c>
      <c r="BL83" s="24" t="s">
        <v>1294</v>
      </c>
      <c r="BM83" s="24" t="s">
        <v>1303</v>
      </c>
    </row>
    <row r="84" s="1" customFormat="1" ht="16.5" customHeight="1">
      <c r="B84" s="46"/>
      <c r="C84" s="221" t="s">
        <v>277</v>
      </c>
      <c r="D84" s="221" t="s">
        <v>164</v>
      </c>
      <c r="E84" s="222" t="s">
        <v>1304</v>
      </c>
      <c r="F84" s="223" t="s">
        <v>1305</v>
      </c>
      <c r="G84" s="224" t="s">
        <v>503</v>
      </c>
      <c r="H84" s="225">
        <v>1</v>
      </c>
      <c r="I84" s="226"/>
      <c r="J84" s="227">
        <f>ROUND(I84*H84,2)</f>
        <v>0</v>
      </c>
      <c r="K84" s="223" t="s">
        <v>30</v>
      </c>
      <c r="L84" s="72"/>
      <c r="M84" s="228" t="s">
        <v>30</v>
      </c>
      <c r="N84" s="229" t="s">
        <v>45</v>
      </c>
      <c r="O84" s="47"/>
      <c r="P84" s="230">
        <f>O84*H84</f>
        <v>0</v>
      </c>
      <c r="Q84" s="230">
        <v>0</v>
      </c>
      <c r="R84" s="230">
        <f>Q84*H84</f>
        <v>0</v>
      </c>
      <c r="S84" s="230">
        <v>0</v>
      </c>
      <c r="T84" s="231">
        <f>S84*H84</f>
        <v>0</v>
      </c>
      <c r="AR84" s="24" t="s">
        <v>1294</v>
      </c>
      <c r="AT84" s="24" t="s">
        <v>164</v>
      </c>
      <c r="AU84" s="24" t="s">
        <v>84</v>
      </c>
      <c r="AY84" s="24" t="s">
        <v>161</v>
      </c>
      <c r="BE84" s="232">
        <f>IF(N84="základní",J84,0)</f>
        <v>0</v>
      </c>
      <c r="BF84" s="232">
        <f>IF(N84="snížená",J84,0)</f>
        <v>0</v>
      </c>
      <c r="BG84" s="232">
        <f>IF(N84="zákl. přenesená",J84,0)</f>
        <v>0</v>
      </c>
      <c r="BH84" s="232">
        <f>IF(N84="sníž. přenesená",J84,0)</f>
        <v>0</v>
      </c>
      <c r="BI84" s="232">
        <f>IF(N84="nulová",J84,0)</f>
        <v>0</v>
      </c>
      <c r="BJ84" s="24" t="s">
        <v>82</v>
      </c>
      <c r="BK84" s="232">
        <f>ROUND(I84*H84,2)</f>
        <v>0</v>
      </c>
      <c r="BL84" s="24" t="s">
        <v>1294</v>
      </c>
      <c r="BM84" s="24" t="s">
        <v>1306</v>
      </c>
    </row>
    <row r="85" s="1" customFormat="1" ht="16.5" customHeight="1">
      <c r="B85" s="46"/>
      <c r="C85" s="221" t="s">
        <v>283</v>
      </c>
      <c r="D85" s="221" t="s">
        <v>164</v>
      </c>
      <c r="E85" s="222" t="s">
        <v>1307</v>
      </c>
      <c r="F85" s="223" t="s">
        <v>1308</v>
      </c>
      <c r="G85" s="224" t="s">
        <v>503</v>
      </c>
      <c r="H85" s="225">
        <v>1</v>
      </c>
      <c r="I85" s="226"/>
      <c r="J85" s="227">
        <f>ROUND(I85*H85,2)</f>
        <v>0</v>
      </c>
      <c r="K85" s="223" t="s">
        <v>30</v>
      </c>
      <c r="L85" s="72"/>
      <c r="M85" s="228" t="s">
        <v>30</v>
      </c>
      <c r="N85" s="229" t="s">
        <v>45</v>
      </c>
      <c r="O85" s="47"/>
      <c r="P85" s="230">
        <f>O85*H85</f>
        <v>0</v>
      </c>
      <c r="Q85" s="230">
        <v>0</v>
      </c>
      <c r="R85" s="230">
        <f>Q85*H85</f>
        <v>0</v>
      </c>
      <c r="S85" s="230">
        <v>0</v>
      </c>
      <c r="T85" s="231">
        <f>S85*H85</f>
        <v>0</v>
      </c>
      <c r="AR85" s="24" t="s">
        <v>1294</v>
      </c>
      <c r="AT85" s="24" t="s">
        <v>164</v>
      </c>
      <c r="AU85" s="24" t="s">
        <v>84</v>
      </c>
      <c r="AY85" s="24" t="s">
        <v>161</v>
      </c>
      <c r="BE85" s="232">
        <f>IF(N85="základní",J85,0)</f>
        <v>0</v>
      </c>
      <c r="BF85" s="232">
        <f>IF(N85="snížená",J85,0)</f>
        <v>0</v>
      </c>
      <c r="BG85" s="232">
        <f>IF(N85="zákl. přenesená",J85,0)</f>
        <v>0</v>
      </c>
      <c r="BH85" s="232">
        <f>IF(N85="sníž. přenesená",J85,0)</f>
        <v>0</v>
      </c>
      <c r="BI85" s="232">
        <f>IF(N85="nulová",J85,0)</f>
        <v>0</v>
      </c>
      <c r="BJ85" s="24" t="s">
        <v>82</v>
      </c>
      <c r="BK85" s="232">
        <f>ROUND(I85*H85,2)</f>
        <v>0</v>
      </c>
      <c r="BL85" s="24" t="s">
        <v>1294</v>
      </c>
      <c r="BM85" s="24" t="s">
        <v>1309</v>
      </c>
    </row>
    <row r="86" s="1" customFormat="1" ht="16.5" customHeight="1">
      <c r="B86" s="46"/>
      <c r="C86" s="221" t="s">
        <v>288</v>
      </c>
      <c r="D86" s="221" t="s">
        <v>164</v>
      </c>
      <c r="E86" s="222" t="s">
        <v>1310</v>
      </c>
      <c r="F86" s="223" t="s">
        <v>1311</v>
      </c>
      <c r="G86" s="224" t="s">
        <v>503</v>
      </c>
      <c r="H86" s="225">
        <v>1</v>
      </c>
      <c r="I86" s="226"/>
      <c r="J86" s="227">
        <f>ROUND(I86*H86,2)</f>
        <v>0</v>
      </c>
      <c r="K86" s="223" t="s">
        <v>30</v>
      </c>
      <c r="L86" s="72"/>
      <c r="M86" s="228" t="s">
        <v>30</v>
      </c>
      <c r="N86" s="229" t="s">
        <v>45</v>
      </c>
      <c r="O86" s="47"/>
      <c r="P86" s="230">
        <f>O86*H86</f>
        <v>0</v>
      </c>
      <c r="Q86" s="230">
        <v>0</v>
      </c>
      <c r="R86" s="230">
        <f>Q86*H86</f>
        <v>0</v>
      </c>
      <c r="S86" s="230">
        <v>0</v>
      </c>
      <c r="T86" s="231">
        <f>S86*H86</f>
        <v>0</v>
      </c>
      <c r="AR86" s="24" t="s">
        <v>1294</v>
      </c>
      <c r="AT86" s="24" t="s">
        <v>164</v>
      </c>
      <c r="AU86" s="24" t="s">
        <v>84</v>
      </c>
      <c r="AY86" s="24" t="s">
        <v>161</v>
      </c>
      <c r="BE86" s="232">
        <f>IF(N86="základní",J86,0)</f>
        <v>0</v>
      </c>
      <c r="BF86" s="232">
        <f>IF(N86="snížená",J86,0)</f>
        <v>0</v>
      </c>
      <c r="BG86" s="232">
        <f>IF(N86="zákl. přenesená",J86,0)</f>
        <v>0</v>
      </c>
      <c r="BH86" s="232">
        <f>IF(N86="sníž. přenesená",J86,0)</f>
        <v>0</v>
      </c>
      <c r="BI86" s="232">
        <f>IF(N86="nulová",J86,0)</f>
        <v>0</v>
      </c>
      <c r="BJ86" s="24" t="s">
        <v>82</v>
      </c>
      <c r="BK86" s="232">
        <f>ROUND(I86*H86,2)</f>
        <v>0</v>
      </c>
      <c r="BL86" s="24" t="s">
        <v>1294</v>
      </c>
      <c r="BM86" s="24" t="s">
        <v>1312</v>
      </c>
    </row>
    <row r="87" s="1" customFormat="1" ht="16.5" customHeight="1">
      <c r="B87" s="46"/>
      <c r="C87" s="221" t="s">
        <v>9</v>
      </c>
      <c r="D87" s="221" t="s">
        <v>164</v>
      </c>
      <c r="E87" s="222" t="s">
        <v>1313</v>
      </c>
      <c r="F87" s="223" t="s">
        <v>1314</v>
      </c>
      <c r="G87" s="224" t="s">
        <v>503</v>
      </c>
      <c r="H87" s="225">
        <v>1</v>
      </c>
      <c r="I87" s="226"/>
      <c r="J87" s="227">
        <f>ROUND(I87*H87,2)</f>
        <v>0</v>
      </c>
      <c r="K87" s="223" t="s">
        <v>168</v>
      </c>
      <c r="L87" s="72"/>
      <c r="M87" s="228" t="s">
        <v>30</v>
      </c>
      <c r="N87" s="229" t="s">
        <v>45</v>
      </c>
      <c r="O87" s="47"/>
      <c r="P87" s="230">
        <f>O87*H87</f>
        <v>0</v>
      </c>
      <c r="Q87" s="230">
        <v>0</v>
      </c>
      <c r="R87" s="230">
        <f>Q87*H87</f>
        <v>0</v>
      </c>
      <c r="S87" s="230">
        <v>0</v>
      </c>
      <c r="T87" s="231">
        <f>S87*H87</f>
        <v>0</v>
      </c>
      <c r="AR87" s="24" t="s">
        <v>1294</v>
      </c>
      <c r="AT87" s="24" t="s">
        <v>164</v>
      </c>
      <c r="AU87" s="24" t="s">
        <v>84</v>
      </c>
      <c r="AY87" s="24" t="s">
        <v>161</v>
      </c>
      <c r="BE87" s="232">
        <f>IF(N87="základní",J87,0)</f>
        <v>0</v>
      </c>
      <c r="BF87" s="232">
        <f>IF(N87="snížená",J87,0)</f>
        <v>0</v>
      </c>
      <c r="BG87" s="232">
        <f>IF(N87="zákl. přenesená",J87,0)</f>
        <v>0</v>
      </c>
      <c r="BH87" s="232">
        <f>IF(N87="sníž. přenesená",J87,0)</f>
        <v>0</v>
      </c>
      <c r="BI87" s="232">
        <f>IF(N87="nulová",J87,0)</f>
        <v>0</v>
      </c>
      <c r="BJ87" s="24" t="s">
        <v>82</v>
      </c>
      <c r="BK87" s="232">
        <f>ROUND(I87*H87,2)</f>
        <v>0</v>
      </c>
      <c r="BL87" s="24" t="s">
        <v>1294</v>
      </c>
      <c r="BM87" s="24" t="s">
        <v>1315</v>
      </c>
    </row>
    <row r="88" s="1" customFormat="1" ht="16.5" customHeight="1">
      <c r="B88" s="46"/>
      <c r="C88" s="221" t="s">
        <v>302</v>
      </c>
      <c r="D88" s="221" t="s">
        <v>164</v>
      </c>
      <c r="E88" s="222" t="s">
        <v>1316</v>
      </c>
      <c r="F88" s="223" t="s">
        <v>1317</v>
      </c>
      <c r="G88" s="224" t="s">
        <v>503</v>
      </c>
      <c r="H88" s="225">
        <v>1</v>
      </c>
      <c r="I88" s="226"/>
      <c r="J88" s="227">
        <f>ROUND(I88*H88,2)</f>
        <v>0</v>
      </c>
      <c r="K88" s="223" t="s">
        <v>30</v>
      </c>
      <c r="L88" s="72"/>
      <c r="M88" s="228" t="s">
        <v>30</v>
      </c>
      <c r="N88" s="229" t="s">
        <v>45</v>
      </c>
      <c r="O88" s="47"/>
      <c r="P88" s="230">
        <f>O88*H88</f>
        <v>0</v>
      </c>
      <c r="Q88" s="230">
        <v>0</v>
      </c>
      <c r="R88" s="230">
        <f>Q88*H88</f>
        <v>0</v>
      </c>
      <c r="S88" s="230">
        <v>0</v>
      </c>
      <c r="T88" s="231">
        <f>S88*H88</f>
        <v>0</v>
      </c>
      <c r="AR88" s="24" t="s">
        <v>1294</v>
      </c>
      <c r="AT88" s="24" t="s">
        <v>164</v>
      </c>
      <c r="AU88" s="24" t="s">
        <v>84</v>
      </c>
      <c r="AY88" s="24" t="s">
        <v>161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24" t="s">
        <v>82</v>
      </c>
      <c r="BK88" s="232">
        <f>ROUND(I88*H88,2)</f>
        <v>0</v>
      </c>
      <c r="BL88" s="24" t="s">
        <v>1294</v>
      </c>
      <c r="BM88" s="24" t="s">
        <v>1318</v>
      </c>
    </row>
    <row r="89" s="1" customFormat="1" ht="25.5" customHeight="1">
      <c r="B89" s="46"/>
      <c r="C89" s="221" t="s">
        <v>309</v>
      </c>
      <c r="D89" s="221" t="s">
        <v>164</v>
      </c>
      <c r="E89" s="222" t="s">
        <v>1319</v>
      </c>
      <c r="F89" s="223" t="s">
        <v>1320</v>
      </c>
      <c r="G89" s="224" t="s">
        <v>503</v>
      </c>
      <c r="H89" s="225">
        <v>1</v>
      </c>
      <c r="I89" s="226"/>
      <c r="J89" s="227">
        <f>ROUND(I89*H89,2)</f>
        <v>0</v>
      </c>
      <c r="K89" s="223" t="s">
        <v>30</v>
      </c>
      <c r="L89" s="72"/>
      <c r="M89" s="228" t="s">
        <v>30</v>
      </c>
      <c r="N89" s="229" t="s">
        <v>45</v>
      </c>
      <c r="O89" s="47"/>
      <c r="P89" s="230">
        <f>O89*H89</f>
        <v>0</v>
      </c>
      <c r="Q89" s="230">
        <v>0</v>
      </c>
      <c r="R89" s="230">
        <f>Q89*H89</f>
        <v>0</v>
      </c>
      <c r="S89" s="230">
        <v>0</v>
      </c>
      <c r="T89" s="231">
        <f>S89*H89</f>
        <v>0</v>
      </c>
      <c r="AR89" s="24" t="s">
        <v>1294</v>
      </c>
      <c r="AT89" s="24" t="s">
        <v>164</v>
      </c>
      <c r="AU89" s="24" t="s">
        <v>84</v>
      </c>
      <c r="AY89" s="24" t="s">
        <v>161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4" t="s">
        <v>82</v>
      </c>
      <c r="BK89" s="232">
        <f>ROUND(I89*H89,2)</f>
        <v>0</v>
      </c>
      <c r="BL89" s="24" t="s">
        <v>1294</v>
      </c>
      <c r="BM89" s="24" t="s">
        <v>1321</v>
      </c>
    </row>
    <row r="90" s="1" customFormat="1" ht="25.5" customHeight="1">
      <c r="B90" s="46"/>
      <c r="C90" s="221" t="s">
        <v>317</v>
      </c>
      <c r="D90" s="221" t="s">
        <v>164</v>
      </c>
      <c r="E90" s="222" t="s">
        <v>1322</v>
      </c>
      <c r="F90" s="223" t="s">
        <v>1323</v>
      </c>
      <c r="G90" s="224" t="s">
        <v>503</v>
      </c>
      <c r="H90" s="225">
        <v>1</v>
      </c>
      <c r="I90" s="226"/>
      <c r="J90" s="227">
        <f>ROUND(I90*H90,2)</f>
        <v>0</v>
      </c>
      <c r="K90" s="223" t="s">
        <v>30</v>
      </c>
      <c r="L90" s="72"/>
      <c r="M90" s="228" t="s">
        <v>30</v>
      </c>
      <c r="N90" s="229" t="s">
        <v>45</v>
      </c>
      <c r="O90" s="47"/>
      <c r="P90" s="230">
        <f>O90*H90</f>
        <v>0</v>
      </c>
      <c r="Q90" s="230">
        <v>0</v>
      </c>
      <c r="R90" s="230">
        <f>Q90*H90</f>
        <v>0</v>
      </c>
      <c r="S90" s="230">
        <v>0</v>
      </c>
      <c r="T90" s="231">
        <f>S90*H90</f>
        <v>0</v>
      </c>
      <c r="AR90" s="24" t="s">
        <v>1294</v>
      </c>
      <c r="AT90" s="24" t="s">
        <v>164</v>
      </c>
      <c r="AU90" s="24" t="s">
        <v>84</v>
      </c>
      <c r="AY90" s="24" t="s">
        <v>161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24" t="s">
        <v>82</v>
      </c>
      <c r="BK90" s="232">
        <f>ROUND(I90*H90,2)</f>
        <v>0</v>
      </c>
      <c r="BL90" s="24" t="s">
        <v>1294</v>
      </c>
      <c r="BM90" s="24" t="s">
        <v>1324</v>
      </c>
    </row>
    <row r="91" s="1" customFormat="1" ht="38.25" customHeight="1">
      <c r="B91" s="46"/>
      <c r="C91" s="221" t="s">
        <v>323</v>
      </c>
      <c r="D91" s="221" t="s">
        <v>164</v>
      </c>
      <c r="E91" s="222" t="s">
        <v>1325</v>
      </c>
      <c r="F91" s="223" t="s">
        <v>1326</v>
      </c>
      <c r="G91" s="224" t="s">
        <v>503</v>
      </c>
      <c r="H91" s="225">
        <v>1</v>
      </c>
      <c r="I91" s="226"/>
      <c r="J91" s="227">
        <f>ROUND(I91*H91,2)</f>
        <v>0</v>
      </c>
      <c r="K91" s="223" t="s">
        <v>30</v>
      </c>
      <c r="L91" s="72"/>
      <c r="M91" s="228" t="s">
        <v>30</v>
      </c>
      <c r="N91" s="229" t="s">
        <v>45</v>
      </c>
      <c r="O91" s="47"/>
      <c r="P91" s="230">
        <f>O91*H91</f>
        <v>0</v>
      </c>
      <c r="Q91" s="230">
        <v>0</v>
      </c>
      <c r="R91" s="230">
        <f>Q91*H91</f>
        <v>0</v>
      </c>
      <c r="S91" s="230">
        <v>0</v>
      </c>
      <c r="T91" s="231">
        <f>S91*H91</f>
        <v>0</v>
      </c>
      <c r="AR91" s="24" t="s">
        <v>1286</v>
      </c>
      <c r="AT91" s="24" t="s">
        <v>164</v>
      </c>
      <c r="AU91" s="24" t="s">
        <v>84</v>
      </c>
      <c r="AY91" s="24" t="s">
        <v>161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24" t="s">
        <v>82</v>
      </c>
      <c r="BK91" s="232">
        <f>ROUND(I91*H91,2)</f>
        <v>0</v>
      </c>
      <c r="BL91" s="24" t="s">
        <v>1286</v>
      </c>
      <c r="BM91" s="24" t="s">
        <v>1327</v>
      </c>
    </row>
    <row r="92" s="11" customFormat="1">
      <c r="B92" s="233"/>
      <c r="C92" s="234"/>
      <c r="D92" s="235" t="s">
        <v>171</v>
      </c>
      <c r="E92" s="236" t="s">
        <v>30</v>
      </c>
      <c r="F92" s="237" t="s">
        <v>1328</v>
      </c>
      <c r="G92" s="234"/>
      <c r="H92" s="236" t="s">
        <v>30</v>
      </c>
      <c r="I92" s="238"/>
      <c r="J92" s="234"/>
      <c r="K92" s="234"/>
      <c r="L92" s="239"/>
      <c r="M92" s="240"/>
      <c r="N92" s="241"/>
      <c r="O92" s="241"/>
      <c r="P92" s="241"/>
      <c r="Q92" s="241"/>
      <c r="R92" s="241"/>
      <c r="S92" s="241"/>
      <c r="T92" s="242"/>
      <c r="AT92" s="243" t="s">
        <v>171</v>
      </c>
      <c r="AU92" s="243" t="s">
        <v>84</v>
      </c>
      <c r="AV92" s="11" t="s">
        <v>82</v>
      </c>
      <c r="AW92" s="11" t="s">
        <v>37</v>
      </c>
      <c r="AX92" s="11" t="s">
        <v>74</v>
      </c>
      <c r="AY92" s="243" t="s">
        <v>161</v>
      </c>
    </row>
    <row r="93" s="12" customFormat="1">
      <c r="B93" s="244"/>
      <c r="C93" s="245"/>
      <c r="D93" s="235" t="s">
        <v>171</v>
      </c>
      <c r="E93" s="246" t="s">
        <v>30</v>
      </c>
      <c r="F93" s="247" t="s">
        <v>82</v>
      </c>
      <c r="G93" s="245"/>
      <c r="H93" s="248">
        <v>1</v>
      </c>
      <c r="I93" s="249"/>
      <c r="J93" s="245"/>
      <c r="K93" s="245"/>
      <c r="L93" s="250"/>
      <c r="M93" s="251"/>
      <c r="N93" s="252"/>
      <c r="O93" s="252"/>
      <c r="P93" s="252"/>
      <c r="Q93" s="252"/>
      <c r="R93" s="252"/>
      <c r="S93" s="252"/>
      <c r="T93" s="253"/>
      <c r="AT93" s="254" t="s">
        <v>171</v>
      </c>
      <c r="AU93" s="254" t="s">
        <v>84</v>
      </c>
      <c r="AV93" s="12" t="s">
        <v>84</v>
      </c>
      <c r="AW93" s="12" t="s">
        <v>37</v>
      </c>
      <c r="AX93" s="12" t="s">
        <v>82</v>
      </c>
      <c r="AY93" s="254" t="s">
        <v>161</v>
      </c>
    </row>
    <row r="94" s="11" customFormat="1">
      <c r="B94" s="233"/>
      <c r="C94" s="234"/>
      <c r="D94" s="235" t="s">
        <v>171</v>
      </c>
      <c r="E94" s="236" t="s">
        <v>30</v>
      </c>
      <c r="F94" s="237" t="s">
        <v>514</v>
      </c>
      <c r="G94" s="234"/>
      <c r="H94" s="236" t="s">
        <v>30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AT94" s="243" t="s">
        <v>171</v>
      </c>
      <c r="AU94" s="243" t="s">
        <v>84</v>
      </c>
      <c r="AV94" s="11" t="s">
        <v>82</v>
      </c>
      <c r="AW94" s="11" t="s">
        <v>37</v>
      </c>
      <c r="AX94" s="11" t="s">
        <v>74</v>
      </c>
      <c r="AY94" s="243" t="s">
        <v>161</v>
      </c>
    </row>
    <row r="95" s="11" customFormat="1">
      <c r="B95" s="233"/>
      <c r="C95" s="234"/>
      <c r="D95" s="235" t="s">
        <v>171</v>
      </c>
      <c r="E95" s="236" t="s">
        <v>30</v>
      </c>
      <c r="F95" s="237" t="s">
        <v>1329</v>
      </c>
      <c r="G95" s="234"/>
      <c r="H95" s="236" t="s">
        <v>30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AT95" s="243" t="s">
        <v>171</v>
      </c>
      <c r="AU95" s="243" t="s">
        <v>84</v>
      </c>
      <c r="AV95" s="11" t="s">
        <v>82</v>
      </c>
      <c r="AW95" s="11" t="s">
        <v>37</v>
      </c>
      <c r="AX95" s="11" t="s">
        <v>74</v>
      </c>
      <c r="AY95" s="243" t="s">
        <v>161</v>
      </c>
    </row>
    <row r="96" s="11" customFormat="1">
      <c r="B96" s="233"/>
      <c r="C96" s="234"/>
      <c r="D96" s="235" t="s">
        <v>171</v>
      </c>
      <c r="E96" s="236" t="s">
        <v>30</v>
      </c>
      <c r="F96" s="237" t="s">
        <v>1330</v>
      </c>
      <c r="G96" s="234"/>
      <c r="H96" s="236" t="s">
        <v>30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AT96" s="243" t="s">
        <v>171</v>
      </c>
      <c r="AU96" s="243" t="s">
        <v>84</v>
      </c>
      <c r="AV96" s="11" t="s">
        <v>82</v>
      </c>
      <c r="AW96" s="11" t="s">
        <v>37</v>
      </c>
      <c r="AX96" s="11" t="s">
        <v>74</v>
      </c>
      <c r="AY96" s="243" t="s">
        <v>161</v>
      </c>
    </row>
    <row r="97" s="11" customFormat="1">
      <c r="B97" s="233"/>
      <c r="C97" s="234"/>
      <c r="D97" s="235" t="s">
        <v>171</v>
      </c>
      <c r="E97" s="236" t="s">
        <v>30</v>
      </c>
      <c r="F97" s="237" t="s">
        <v>1331</v>
      </c>
      <c r="G97" s="234"/>
      <c r="H97" s="236" t="s">
        <v>30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AT97" s="243" t="s">
        <v>171</v>
      </c>
      <c r="AU97" s="243" t="s">
        <v>84</v>
      </c>
      <c r="AV97" s="11" t="s">
        <v>82</v>
      </c>
      <c r="AW97" s="11" t="s">
        <v>37</v>
      </c>
      <c r="AX97" s="11" t="s">
        <v>74</v>
      </c>
      <c r="AY97" s="243" t="s">
        <v>161</v>
      </c>
    </row>
    <row r="98" s="1" customFormat="1" ht="16.5" customHeight="1">
      <c r="B98" s="46"/>
      <c r="C98" s="221" t="s">
        <v>329</v>
      </c>
      <c r="D98" s="221" t="s">
        <v>164</v>
      </c>
      <c r="E98" s="222" t="s">
        <v>1332</v>
      </c>
      <c r="F98" s="223" t="s">
        <v>1333</v>
      </c>
      <c r="G98" s="224" t="s">
        <v>191</v>
      </c>
      <c r="H98" s="225">
        <v>1</v>
      </c>
      <c r="I98" s="226"/>
      <c r="J98" s="227">
        <f>ROUND(I98*H98,2)</f>
        <v>0</v>
      </c>
      <c r="K98" s="223" t="s">
        <v>30</v>
      </c>
      <c r="L98" s="72"/>
      <c r="M98" s="228" t="s">
        <v>30</v>
      </c>
      <c r="N98" s="287" t="s">
        <v>45</v>
      </c>
      <c r="O98" s="288"/>
      <c r="P98" s="289">
        <f>O98*H98</f>
        <v>0</v>
      </c>
      <c r="Q98" s="289">
        <v>0</v>
      </c>
      <c r="R98" s="289">
        <f>Q98*H98</f>
        <v>0</v>
      </c>
      <c r="S98" s="289">
        <v>0</v>
      </c>
      <c r="T98" s="290">
        <f>S98*H98</f>
        <v>0</v>
      </c>
      <c r="AR98" s="24" t="s">
        <v>1294</v>
      </c>
      <c r="AT98" s="24" t="s">
        <v>164</v>
      </c>
      <c r="AU98" s="24" t="s">
        <v>84</v>
      </c>
      <c r="AY98" s="24" t="s">
        <v>161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24" t="s">
        <v>82</v>
      </c>
      <c r="BK98" s="232">
        <f>ROUND(I98*H98,2)</f>
        <v>0</v>
      </c>
      <c r="BL98" s="24" t="s">
        <v>1294</v>
      </c>
      <c r="BM98" s="24" t="s">
        <v>1334</v>
      </c>
    </row>
    <row r="99" s="1" customFormat="1" ht="6.96" customHeight="1">
      <c r="B99" s="67"/>
      <c r="C99" s="68"/>
      <c r="D99" s="68"/>
      <c r="E99" s="68"/>
      <c r="F99" s="68"/>
      <c r="G99" s="68"/>
      <c r="H99" s="68"/>
      <c r="I99" s="166"/>
      <c r="J99" s="68"/>
      <c r="K99" s="68"/>
      <c r="L99" s="72"/>
    </row>
  </sheetData>
  <sheetProtection sheet="1" autoFilter="0" formatColumns="0" formatRows="0" objects="1" scenarios="1" spinCount="100000" saltValue="TFtBMlN/XdmeUe3q871cu3OTSxbWFr1HzZGpl+GlGPWT/XjoEgM7opa9fjruqfdL0Vng8HR45QqrbicjSteZag==" hashValue="MER3b9jQP65SnWEYmVojqVe38a/OA+Hv5Nm9AsAThTXdHE6nHzHoODSjVH/EACbn9KB2Z3ZSKM8XphY5z7vRgg==" algorithmName="SHA-512" password="CC35"/>
  <autoFilter ref="C77:K98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Tomanová Vlasta</dc:creator>
  <cp:lastModifiedBy>Tomanová Vlasta</cp:lastModifiedBy>
  <dcterms:created xsi:type="dcterms:W3CDTF">2019-01-03T10:53:20Z</dcterms:created>
  <dcterms:modified xsi:type="dcterms:W3CDTF">2019-01-03T10:53:34Z</dcterms:modified>
</cp:coreProperties>
</file>